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date1904="1" showInkAnnotation="0" autoCompressPictures="0"/>
  <bookViews>
    <workbookView xWindow="160" yWindow="-20" windowWidth="15660" windowHeight="17780" tabRatio="308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Sheet1!#REF!,Sheet1!#REF!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Sheet1!#REF!</definedName>
    <definedName name="solver_lhs2" localSheetId="0" hidden="1">Sheet1!#REF!</definedName>
    <definedName name="solver_lhs3" localSheetId="0" hidden="1">Sheet1!#REF!</definedName>
    <definedName name="solver_lhs4" localSheetId="0" hidden="1">Sheet1!#REF!</definedName>
    <definedName name="solver_lhs5" localSheetId="0" hidden="1">Sheet1!#REF!</definedName>
    <definedName name="solver_lhs6" localSheetId="0" hidden="1">Sheet1!#REF!</definedName>
    <definedName name="solver_lhs7" localSheetId="0" hidden="1">Sheet1!#REF!</definedName>
    <definedName name="solver_lin" localSheetId="0" hidden="1">2</definedName>
    <definedName name="solver_neg" localSheetId="0" hidden="1">2</definedName>
    <definedName name="solver_num" localSheetId="0" hidden="1">7</definedName>
    <definedName name="solver_nwt" localSheetId="0" hidden="1">1</definedName>
    <definedName name="solver_opt" localSheetId="0" hidden="1">Sheet1!#REF!</definedName>
    <definedName name="solver_pre" localSheetId="0" hidden="1">0.000001</definedName>
    <definedName name="solver_rel1" localSheetId="0" hidden="1">2</definedName>
    <definedName name="solver_rel2" localSheetId="0" hidden="1">4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4</definedName>
    <definedName name="solver_rel7" localSheetId="0" hidden="1">2</definedName>
    <definedName name="solver_rhs1" localSheetId="0" hidden="1">28500</definedName>
    <definedName name="solver_rhs2" localSheetId="0" hidden="1">integer</definedName>
    <definedName name="solver_rhs3" localSheetId="0" hidden="1">0</definedName>
    <definedName name="solver_rhs4" localSheetId="0" hidden="1">Sheet1!#REF!</definedName>
    <definedName name="solver_rhs5" localSheetId="0" hidden="1">0</definedName>
    <definedName name="solver_rhs6" localSheetId="0" hidden="1">integer</definedName>
    <definedName name="solver_rhs7" localSheetId="0" hidden="1">Sheet1!#REF!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C38" i="1"/>
  <c r="C37" i="1"/>
  <c r="C36" i="1"/>
  <c r="B37" i="1"/>
  <c r="B38" i="1"/>
  <c r="B39" i="1"/>
  <c r="B36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F40" i="1"/>
  <c r="G39" i="1"/>
  <c r="G40" i="1"/>
  <c r="I36" i="1"/>
  <c r="J36" i="1"/>
  <c r="I37" i="1"/>
  <c r="J37" i="1"/>
  <c r="I38" i="1"/>
  <c r="J38" i="1"/>
  <c r="I39" i="1"/>
  <c r="J39" i="1"/>
  <c r="J40" i="1"/>
  <c r="J41" i="1"/>
  <c r="C40" i="1"/>
  <c r="B40" i="1"/>
  <c r="H39" i="1"/>
  <c r="B26" i="1"/>
  <c r="C26" i="1"/>
  <c r="B27" i="1"/>
  <c r="C27" i="1"/>
  <c r="B28" i="1"/>
  <c r="C28" i="1"/>
  <c r="B25" i="1"/>
  <c r="C25" i="1"/>
  <c r="B15" i="1"/>
  <c r="B16" i="1"/>
  <c r="B17" i="1"/>
  <c r="B1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F29" i="1"/>
  <c r="G28" i="1"/>
  <c r="G29" i="1"/>
  <c r="I25" i="1"/>
  <c r="J25" i="1"/>
  <c r="I26" i="1"/>
  <c r="J26" i="1"/>
  <c r="I27" i="1"/>
  <c r="J27" i="1"/>
  <c r="I28" i="1"/>
  <c r="J28" i="1"/>
  <c r="J29" i="1"/>
  <c r="J30" i="1"/>
  <c r="C29" i="1"/>
  <c r="B29" i="1"/>
  <c r="H28" i="1"/>
  <c r="C15" i="1"/>
  <c r="C16" i="1"/>
  <c r="C17" i="1"/>
  <c r="C14" i="1"/>
  <c r="D14" i="1"/>
  <c r="E14" i="1"/>
  <c r="F14" i="1"/>
  <c r="G14" i="1"/>
  <c r="H14" i="1"/>
  <c r="D15" i="1"/>
  <c r="E15" i="1"/>
  <c r="D16" i="1"/>
  <c r="E16" i="1"/>
  <c r="D17" i="1"/>
  <c r="E17" i="1"/>
  <c r="C18" i="1"/>
  <c r="B18" i="1"/>
  <c r="I14" i="1"/>
  <c r="J14" i="1"/>
  <c r="I15" i="1"/>
  <c r="J15" i="1"/>
  <c r="I16" i="1"/>
  <c r="J16" i="1"/>
  <c r="I17" i="1"/>
  <c r="J17" i="1"/>
  <c r="J18" i="1"/>
  <c r="F15" i="1"/>
  <c r="G15" i="1"/>
  <c r="H15" i="1"/>
  <c r="F16" i="1"/>
  <c r="G16" i="1"/>
  <c r="H16" i="1"/>
  <c r="F17" i="1"/>
  <c r="F18" i="1"/>
  <c r="G17" i="1"/>
  <c r="G18" i="1"/>
  <c r="J19" i="1"/>
  <c r="H17" i="1"/>
</calcChain>
</file>

<file path=xl/sharedStrings.xml><?xml version="1.0" encoding="utf-8"?>
<sst xmlns="http://schemas.openxmlformats.org/spreadsheetml/2006/main" count="86" uniqueCount="40">
  <si>
    <t>Q1</t>
  </si>
  <si>
    <t>Q2</t>
  </si>
  <si>
    <t>Q3</t>
  </si>
  <si>
    <t>Q4</t>
  </si>
  <si>
    <t>Needed</t>
  </si>
  <si>
    <t>Produced</t>
  </si>
  <si>
    <t>Hire</t>
  </si>
  <si>
    <t>Fire</t>
  </si>
  <si>
    <t>Wrks Nd'd</t>
  </si>
  <si>
    <t>Level</t>
  </si>
  <si>
    <t>Begin Wrks</t>
  </si>
  <si>
    <t>Ttl Wrks</t>
  </si>
  <si>
    <t>inv. Cst</t>
  </si>
  <si>
    <t>Total Cost</t>
  </si>
  <si>
    <t>Inv.</t>
  </si>
  <si>
    <t>Inv. Cst</t>
  </si>
  <si>
    <t>Hire Cost</t>
  </si>
  <si>
    <t>Fire Cost</t>
  </si>
  <si>
    <t>Prod./Wrkr</t>
  </si>
  <si>
    <t>Whole Wrks Nd'd</t>
  </si>
  <si>
    <t>Chase</t>
  </si>
  <si>
    <t>Hybrid</t>
  </si>
  <si>
    <t>You needed to create 3 Aggreate Production Plans (Level, Chase, and Hybrid)</t>
  </si>
  <si>
    <t>You need to create a Hybrid plan that is less costly than either the Level or the Chase plan</t>
  </si>
  <si>
    <t>This Hybrid solution is just one solution that works, there are many others and some that may even have a lower cost than this plan</t>
  </si>
  <si>
    <t>Advantage</t>
  </si>
  <si>
    <t>Disadvantage</t>
  </si>
  <si>
    <t>Stable labor force</t>
  </si>
  <si>
    <t>Inventory cost</t>
  </si>
  <si>
    <t>High hiring and firing costs</t>
  </si>
  <si>
    <t>Must change work force regularly</t>
  </si>
  <si>
    <t>Simple Ads/Disads</t>
  </si>
  <si>
    <t>Trades off inv costs and labor costs</t>
  </si>
  <si>
    <t>Must hold some inventory</t>
  </si>
  <si>
    <t>Must change labor force at least at a minimum</t>
  </si>
  <si>
    <t>You need to include discussion on your recommendation for the disadvantages/advantages for each strategy.  I have included some basic Ads/Disads.</t>
  </si>
  <si>
    <t>Lower overall costs</t>
  </si>
  <si>
    <t>Low/No inventory costs</t>
  </si>
  <si>
    <t>Low/No layoff costs</t>
  </si>
  <si>
    <t>Flexible w/regard to hiring/firing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</si>
</sst>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Times New Roman"/>
    </font>
    <font>
      <b/>
      <sz val="10"/>
      <name val="Times New Roman"/>
    </font>
    <font>
      <b/>
      <sz val="2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D2" zoomScale="150" workbookViewId="0">
      <selection activeCell="L27" sqref="L27"/>
    </sheetView>
  </sheetViews>
  <sheetFormatPr baseColWidth="10" defaultRowHeight="12" x14ac:dyDescent="0"/>
  <cols>
    <col min="5" max="5" width="13.33203125" bestFit="1" customWidth="1"/>
    <col min="11" max="11" width="4.83203125" customWidth="1"/>
    <col min="12" max="12" width="21.83203125" customWidth="1"/>
  </cols>
  <sheetData>
    <row r="1" spans="1:13" ht="23">
      <c r="A1" s="4" t="s">
        <v>22</v>
      </c>
    </row>
    <row r="2" spans="1:13" ht="23">
      <c r="A2" s="4" t="s">
        <v>23</v>
      </c>
    </row>
    <row r="3" spans="1:13" ht="23">
      <c r="A3" s="4" t="s">
        <v>35</v>
      </c>
    </row>
    <row r="4" spans="1:13" ht="23">
      <c r="A4" s="4"/>
    </row>
    <row r="5" spans="1:13">
      <c r="E5" t="s">
        <v>0</v>
      </c>
      <c r="F5" s="1">
        <v>9000</v>
      </c>
    </row>
    <row r="6" spans="1:13">
      <c r="E6" t="s">
        <v>1</v>
      </c>
      <c r="F6" s="1">
        <v>10000</v>
      </c>
    </row>
    <row r="7" spans="1:13">
      <c r="A7" s="3"/>
      <c r="E7" t="s">
        <v>2</v>
      </c>
      <c r="F7" s="1">
        <v>7500</v>
      </c>
    </row>
    <row r="8" spans="1:13">
      <c r="E8" t="s">
        <v>3</v>
      </c>
      <c r="F8" s="1">
        <v>12000</v>
      </c>
    </row>
    <row r="9" spans="1:13">
      <c r="F9">
        <f>AVERAGE(F5:F8)</f>
        <v>9625</v>
      </c>
    </row>
    <row r="10" spans="1:13">
      <c r="D10" t="s">
        <v>18</v>
      </c>
    </row>
    <row r="11" spans="1:13">
      <c r="D11" s="1">
        <v>25</v>
      </c>
      <c r="F11" t="s">
        <v>16</v>
      </c>
      <c r="G11" t="s">
        <v>17</v>
      </c>
      <c r="L11" s="3" t="s">
        <v>31</v>
      </c>
    </row>
    <row r="12" spans="1:13">
      <c r="A12" t="s">
        <v>9</v>
      </c>
      <c r="B12" t="s">
        <v>10</v>
      </c>
      <c r="C12" s="1">
        <v>10</v>
      </c>
      <c r="F12" s="1">
        <v>100</v>
      </c>
      <c r="G12" s="1">
        <v>400</v>
      </c>
      <c r="I12" t="s">
        <v>12</v>
      </c>
      <c r="J12" s="1">
        <v>5</v>
      </c>
    </row>
    <row r="13" spans="1:13">
      <c r="B13" t="s">
        <v>4</v>
      </c>
      <c r="C13" t="s">
        <v>5</v>
      </c>
      <c r="D13" t="s">
        <v>8</v>
      </c>
      <c r="E13" t="s">
        <v>19</v>
      </c>
      <c r="F13" t="s">
        <v>6</v>
      </c>
      <c r="G13" t="s">
        <v>7</v>
      </c>
      <c r="H13" t="s">
        <v>11</v>
      </c>
      <c r="I13" t="s">
        <v>14</v>
      </c>
      <c r="J13" t="s">
        <v>15</v>
      </c>
      <c r="L13" s="3" t="s">
        <v>25</v>
      </c>
      <c r="M13" s="3" t="s">
        <v>26</v>
      </c>
    </row>
    <row r="14" spans="1:13">
      <c r="A14" t="s">
        <v>0</v>
      </c>
      <c r="B14" s="2">
        <f>F5</f>
        <v>9000</v>
      </c>
      <c r="C14" s="1">
        <f>F$9</f>
        <v>9625</v>
      </c>
      <c r="D14">
        <f>C14/D$11</f>
        <v>385</v>
      </c>
      <c r="E14">
        <f>CEILING(D14,1)</f>
        <v>385</v>
      </c>
      <c r="F14">
        <f>IF(C12&gt;=E14,0,E14-C12)</f>
        <v>375</v>
      </c>
      <c r="G14">
        <f>IF(C12&gt;=E14,C12-E14,0)</f>
        <v>0</v>
      </c>
      <c r="H14">
        <f>(C12+F14-G14)</f>
        <v>385</v>
      </c>
      <c r="I14">
        <f>(C14-B14)</f>
        <v>625</v>
      </c>
      <c r="J14">
        <f>I14*J$12</f>
        <v>3125</v>
      </c>
      <c r="L14" t="s">
        <v>27</v>
      </c>
      <c r="M14" t="s">
        <v>28</v>
      </c>
    </row>
    <row r="15" spans="1:13">
      <c r="A15" t="s">
        <v>1</v>
      </c>
      <c r="B15" s="2">
        <f>F6</f>
        <v>10000</v>
      </c>
      <c r="C15" s="1">
        <f>F$9</f>
        <v>9625</v>
      </c>
      <c r="D15">
        <f>C15/D$11</f>
        <v>385</v>
      </c>
      <c r="E15">
        <f>CEILING(D15,1)</f>
        <v>385</v>
      </c>
      <c r="F15">
        <f>IF(H14&gt;=E15,0,E15-H14)</f>
        <v>0</v>
      </c>
      <c r="G15">
        <f>IF(H14&gt;=E15,H14-E15,0)</f>
        <v>0</v>
      </c>
      <c r="H15">
        <f>(H14+F15-G15)</f>
        <v>385</v>
      </c>
      <c r="I15">
        <f>(I14+C15-B15)</f>
        <v>250</v>
      </c>
      <c r="J15">
        <f>I15*J$12</f>
        <v>1250</v>
      </c>
      <c r="L15" t="s">
        <v>38</v>
      </c>
    </row>
    <row r="16" spans="1:13">
      <c r="A16" t="s">
        <v>2</v>
      </c>
      <c r="B16" s="2">
        <f>F7</f>
        <v>7500</v>
      </c>
      <c r="C16" s="1">
        <f>F$9</f>
        <v>9625</v>
      </c>
      <c r="D16">
        <f>C16/D$11</f>
        <v>385</v>
      </c>
      <c r="E16">
        <f>CEILING(D16,1)</f>
        <v>385</v>
      </c>
      <c r="F16">
        <f>IF(H15&gt;=E16,0,E16-H15)</f>
        <v>0</v>
      </c>
      <c r="G16">
        <f>IF(H15&gt;=E16,H15-E16,0)</f>
        <v>0</v>
      </c>
      <c r="H16">
        <f>(H15+F16-G16)</f>
        <v>385</v>
      </c>
      <c r="I16">
        <f>(I15+C16-B16)</f>
        <v>2375</v>
      </c>
      <c r="J16">
        <f>I16*J$12</f>
        <v>11875</v>
      </c>
    </row>
    <row r="17" spans="1:13">
      <c r="A17" t="s">
        <v>3</v>
      </c>
      <c r="B17" s="2">
        <f>F8</f>
        <v>12000</v>
      </c>
      <c r="C17" s="1">
        <f>F$9</f>
        <v>9625</v>
      </c>
      <c r="D17">
        <f>C17/D$11</f>
        <v>385</v>
      </c>
      <c r="E17">
        <f>CEILING(D17,1)</f>
        <v>385</v>
      </c>
      <c r="F17">
        <f>IF(H16&gt;=E17,0,E17-H16)</f>
        <v>0</v>
      </c>
      <c r="G17">
        <f>IF(H16&gt;=E17,H16-E17,0)</f>
        <v>0</v>
      </c>
      <c r="H17">
        <f>(H16+F17-G17)</f>
        <v>385</v>
      </c>
      <c r="I17">
        <f>(I16+C17-B17)</f>
        <v>0</v>
      </c>
      <c r="J17">
        <f>I17*J$12</f>
        <v>0</v>
      </c>
    </row>
    <row r="18" spans="1:13">
      <c r="B18">
        <f>SUM(B14:B17)</f>
        <v>38500</v>
      </c>
      <c r="C18">
        <f>SUM(C14:C17)</f>
        <v>38500</v>
      </c>
      <c r="F18">
        <f>SUM(F14:F17)*F12</f>
        <v>37500</v>
      </c>
      <c r="G18">
        <f>SUM(G14:G17)*G12</f>
        <v>0</v>
      </c>
      <c r="J18">
        <f>SUM(J14:J17)</f>
        <v>16250</v>
      </c>
    </row>
    <row r="19" spans="1:13">
      <c r="I19" t="s">
        <v>13</v>
      </c>
      <c r="J19">
        <f>F18+G18+J18</f>
        <v>53750</v>
      </c>
    </row>
    <row r="21" spans="1:13">
      <c r="D21" t="s">
        <v>18</v>
      </c>
    </row>
    <row r="22" spans="1:13">
      <c r="D22" s="1">
        <v>25</v>
      </c>
      <c r="F22" t="s">
        <v>16</v>
      </c>
      <c r="G22" t="s">
        <v>17</v>
      </c>
    </row>
    <row r="23" spans="1:13">
      <c r="A23" t="s">
        <v>20</v>
      </c>
      <c r="B23" t="s">
        <v>10</v>
      </c>
      <c r="C23" s="1">
        <v>10</v>
      </c>
      <c r="F23" s="1">
        <v>100</v>
      </c>
      <c r="G23" s="1">
        <v>400</v>
      </c>
      <c r="I23" t="s">
        <v>12</v>
      </c>
      <c r="J23" s="1">
        <v>5</v>
      </c>
    </row>
    <row r="24" spans="1:13">
      <c r="B24" t="s">
        <v>4</v>
      </c>
      <c r="C24" t="s">
        <v>5</v>
      </c>
      <c r="D24" t="s">
        <v>8</v>
      </c>
      <c r="E24" t="s">
        <v>19</v>
      </c>
      <c r="F24" t="s">
        <v>6</v>
      </c>
      <c r="G24" t="s">
        <v>7</v>
      </c>
      <c r="H24" t="s">
        <v>11</v>
      </c>
      <c r="I24" t="s">
        <v>14</v>
      </c>
      <c r="J24" t="s">
        <v>15</v>
      </c>
      <c r="L24" s="3" t="s">
        <v>25</v>
      </c>
      <c r="M24" s="3" t="s">
        <v>26</v>
      </c>
    </row>
    <row r="25" spans="1:13">
      <c r="A25" t="s">
        <v>0</v>
      </c>
      <c r="B25" s="2">
        <f>F5</f>
        <v>9000</v>
      </c>
      <c r="C25" s="1">
        <f>B25</f>
        <v>9000</v>
      </c>
      <c r="D25">
        <f>C25/D$11</f>
        <v>360</v>
      </c>
      <c r="E25">
        <f>CEILING(D25,1)</f>
        <v>360</v>
      </c>
      <c r="F25">
        <f>IF(C23&gt;=E25,0,E25-C23)</f>
        <v>350</v>
      </c>
      <c r="G25">
        <f>IF(C23&gt;=E25,C23-E25,0)</f>
        <v>0</v>
      </c>
      <c r="H25">
        <f>(C23+F25-G25)</f>
        <v>360</v>
      </c>
      <c r="I25">
        <f>(C25-B25)</f>
        <v>0</v>
      </c>
      <c r="J25">
        <f>I25*J$12</f>
        <v>0</v>
      </c>
      <c r="L25" t="s">
        <v>37</v>
      </c>
      <c r="M25" t="s">
        <v>29</v>
      </c>
    </row>
    <row r="26" spans="1:13">
      <c r="A26" t="s">
        <v>1</v>
      </c>
      <c r="B26" s="2">
        <f>F6</f>
        <v>10000</v>
      </c>
      <c r="C26" s="1">
        <f>B26</f>
        <v>10000</v>
      </c>
      <c r="D26">
        <f>C26/D$11</f>
        <v>400</v>
      </c>
      <c r="E26">
        <f>CEILING(D26,1)</f>
        <v>400</v>
      </c>
      <c r="F26">
        <f>IF(H25&gt;=E26,0,E26-H25)</f>
        <v>40</v>
      </c>
      <c r="G26">
        <f>IF(H25&gt;=E26,H25-E26,0)</f>
        <v>0</v>
      </c>
      <c r="H26">
        <f>(H25+F26-G26)</f>
        <v>400</v>
      </c>
      <c r="I26">
        <f>(I25+C26-B26)</f>
        <v>0</v>
      </c>
      <c r="J26">
        <f>I26*J$12</f>
        <v>0</v>
      </c>
      <c r="L26" t="s">
        <v>39</v>
      </c>
      <c r="M26" t="s">
        <v>30</v>
      </c>
    </row>
    <row r="27" spans="1:13">
      <c r="A27" t="s">
        <v>2</v>
      </c>
      <c r="B27" s="2">
        <f>F7</f>
        <v>7500</v>
      </c>
      <c r="C27" s="1">
        <f>B27</f>
        <v>7500</v>
      </c>
      <c r="D27">
        <f>C27/D$11</f>
        <v>300</v>
      </c>
      <c r="E27">
        <f>CEILING(D27,1)</f>
        <v>300</v>
      </c>
      <c r="F27">
        <f>IF(H26&gt;=E27,0,E27-H26)</f>
        <v>0</v>
      </c>
      <c r="G27">
        <f>IF(H26&gt;=E27,H26-E27,0)</f>
        <v>100</v>
      </c>
      <c r="H27">
        <f>(H26+F27-G27)</f>
        <v>300</v>
      </c>
      <c r="I27">
        <f>(I26+C27-B27)</f>
        <v>0</v>
      </c>
      <c r="J27">
        <f>I27*J$12</f>
        <v>0</v>
      </c>
    </row>
    <row r="28" spans="1:13">
      <c r="A28" t="s">
        <v>3</v>
      </c>
      <c r="B28" s="2">
        <f>F8</f>
        <v>12000</v>
      </c>
      <c r="C28" s="1">
        <f>B28</f>
        <v>12000</v>
      </c>
      <c r="D28">
        <f>C28/D$11</f>
        <v>480</v>
      </c>
      <c r="E28">
        <f>CEILING(D28,1)</f>
        <v>480</v>
      </c>
      <c r="F28">
        <f>IF(H27&gt;=E28,0,E28-H27)</f>
        <v>180</v>
      </c>
      <c r="G28">
        <f>IF(H27&gt;=E28,H27-E28,0)</f>
        <v>0</v>
      </c>
      <c r="H28">
        <f>(H27+F28-G28)</f>
        <v>480</v>
      </c>
      <c r="I28">
        <f>(I27+C28-B28)</f>
        <v>0</v>
      </c>
      <c r="J28">
        <f>I28*J$12</f>
        <v>0</v>
      </c>
    </row>
    <row r="29" spans="1:13">
      <c r="B29">
        <f>SUM(B25:B28)</f>
        <v>38500</v>
      </c>
      <c r="C29">
        <f>SUM(C25:C28)</f>
        <v>38500</v>
      </c>
      <c r="F29">
        <f>SUM(F25:F28)*F23</f>
        <v>57000</v>
      </c>
      <c r="G29">
        <f>SUM(G25:G28)*G23</f>
        <v>40000</v>
      </c>
      <c r="J29">
        <f>SUM(J25:J28)</f>
        <v>0</v>
      </c>
    </row>
    <row r="30" spans="1:13">
      <c r="I30" t="s">
        <v>13</v>
      </c>
      <c r="J30">
        <f>F29+G29+J29</f>
        <v>97000</v>
      </c>
    </row>
    <row r="32" spans="1:13">
      <c r="D32" t="s">
        <v>18</v>
      </c>
    </row>
    <row r="33" spans="1:13">
      <c r="D33" s="1">
        <v>25</v>
      </c>
      <c r="F33" t="s">
        <v>16</v>
      </c>
      <c r="G33" t="s">
        <v>17</v>
      </c>
    </row>
    <row r="34" spans="1:13">
      <c r="A34" t="s">
        <v>21</v>
      </c>
      <c r="B34" t="s">
        <v>10</v>
      </c>
      <c r="C34" s="1">
        <v>10</v>
      </c>
      <c r="F34" s="1">
        <v>100</v>
      </c>
      <c r="G34" s="1">
        <v>400</v>
      </c>
      <c r="I34" t="s">
        <v>12</v>
      </c>
      <c r="J34" s="1">
        <v>5</v>
      </c>
    </row>
    <row r="35" spans="1:13">
      <c r="B35" t="s">
        <v>4</v>
      </c>
      <c r="C35" t="s">
        <v>5</v>
      </c>
      <c r="D35" t="s">
        <v>8</v>
      </c>
      <c r="E35" t="s">
        <v>19</v>
      </c>
      <c r="F35" t="s">
        <v>6</v>
      </c>
      <c r="G35" t="s">
        <v>7</v>
      </c>
      <c r="H35" t="s">
        <v>11</v>
      </c>
      <c r="I35" t="s">
        <v>14</v>
      </c>
      <c r="J35" t="s">
        <v>15</v>
      </c>
      <c r="L35" s="3" t="s">
        <v>25</v>
      </c>
      <c r="M35" s="3" t="s">
        <v>26</v>
      </c>
    </row>
    <row r="36" spans="1:13">
      <c r="A36" t="s">
        <v>0</v>
      </c>
      <c r="B36" s="2">
        <f>F5</f>
        <v>9000</v>
      </c>
      <c r="C36" s="1">
        <f>9500</f>
        <v>9500</v>
      </c>
      <c r="D36">
        <f>C36/D$11</f>
        <v>380</v>
      </c>
      <c r="E36">
        <f>CEILING(D36,1)</f>
        <v>380</v>
      </c>
      <c r="F36">
        <f>IF(C34&gt;=E36,0,E36-C34)</f>
        <v>370</v>
      </c>
      <c r="G36">
        <f>IF(C34&gt;=E36,C34-E36,0)</f>
        <v>0</v>
      </c>
      <c r="H36">
        <f>(C34+F36-G36)</f>
        <v>380</v>
      </c>
      <c r="I36">
        <f>(C36-B36)</f>
        <v>500</v>
      </c>
      <c r="J36">
        <f>I36*J$12</f>
        <v>2500</v>
      </c>
      <c r="L36" t="s">
        <v>32</v>
      </c>
      <c r="M36" t="s">
        <v>34</v>
      </c>
    </row>
    <row r="37" spans="1:13">
      <c r="A37" t="s">
        <v>1</v>
      </c>
      <c r="B37" s="2">
        <f>F6</f>
        <v>10000</v>
      </c>
      <c r="C37" s="1">
        <f>9500</f>
        <v>9500</v>
      </c>
      <c r="D37">
        <f>C37/D$11</f>
        <v>380</v>
      </c>
      <c r="E37">
        <f>CEILING(D37,1)</f>
        <v>380</v>
      </c>
      <c r="F37">
        <f>IF(H36&gt;=E37,0,E37-H36)</f>
        <v>0</v>
      </c>
      <c r="G37">
        <f>IF(H36&gt;=E37,H36-E37,0)</f>
        <v>0</v>
      </c>
      <c r="H37">
        <f>(H36+F37-G37)</f>
        <v>380</v>
      </c>
      <c r="I37">
        <f>(I36+C37-B37)</f>
        <v>0</v>
      </c>
      <c r="J37">
        <f>I37*J$12</f>
        <v>0</v>
      </c>
      <c r="L37" t="s">
        <v>36</v>
      </c>
      <c r="M37" t="s">
        <v>33</v>
      </c>
    </row>
    <row r="38" spans="1:13">
      <c r="A38" t="s">
        <v>2</v>
      </c>
      <c r="B38" s="2">
        <f>F7</f>
        <v>7500</v>
      </c>
      <c r="C38" s="1">
        <f>19500/2</f>
        <v>9750</v>
      </c>
      <c r="D38">
        <f>C38/D$11</f>
        <v>390</v>
      </c>
      <c r="E38">
        <f>CEILING(D38,1)</f>
        <v>390</v>
      </c>
      <c r="F38">
        <f>IF(H37&gt;=E38,0,E38-H37)</f>
        <v>10</v>
      </c>
      <c r="G38">
        <f>IF(H37&gt;=E38,H37-E38,0)</f>
        <v>0</v>
      </c>
      <c r="H38">
        <f>(H37+F38-G38)</f>
        <v>390</v>
      </c>
      <c r="I38">
        <f>(I37+C38-B38)</f>
        <v>2250</v>
      </c>
      <c r="J38">
        <f>I38*J$12</f>
        <v>11250</v>
      </c>
    </row>
    <row r="39" spans="1:13">
      <c r="A39" t="s">
        <v>3</v>
      </c>
      <c r="B39" s="2">
        <f>F8</f>
        <v>12000</v>
      </c>
      <c r="C39" s="1">
        <v>9750</v>
      </c>
      <c r="D39">
        <f>C39/D$11</f>
        <v>390</v>
      </c>
      <c r="E39">
        <f>CEILING(D39,1)</f>
        <v>390</v>
      </c>
      <c r="F39">
        <f>IF(H38&gt;=E39,0,E39-H38)</f>
        <v>0</v>
      </c>
      <c r="G39">
        <f>IF(H38&gt;=E39,H38-E39,0)</f>
        <v>0</v>
      </c>
      <c r="H39">
        <f>(H38+F39-G39)</f>
        <v>390</v>
      </c>
      <c r="I39">
        <f>(I38+C39-B39)</f>
        <v>0</v>
      </c>
      <c r="J39">
        <f>I39*J$12</f>
        <v>0</v>
      </c>
    </row>
    <row r="40" spans="1:13">
      <c r="B40">
        <f>SUM(B36:B39)</f>
        <v>38500</v>
      </c>
      <c r="C40">
        <f>SUM(C36:C39)</f>
        <v>38500</v>
      </c>
      <c r="F40">
        <f>SUM(F36:F39)*F34</f>
        <v>38000</v>
      </c>
      <c r="G40">
        <f>SUM(G36:G39)*G34</f>
        <v>0</v>
      </c>
      <c r="J40">
        <f>SUM(J36:J39)</f>
        <v>13750</v>
      </c>
    </row>
    <row r="41" spans="1:13">
      <c r="I41" t="s">
        <v>13</v>
      </c>
      <c r="J41">
        <f>F40+G40+J40</f>
        <v>51750</v>
      </c>
    </row>
    <row r="43" spans="1:13" ht="23">
      <c r="B43" s="4" t="s">
        <v>24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 Carolina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F. Kros</dc:creator>
  <cp:lastModifiedBy>John Kros</cp:lastModifiedBy>
  <dcterms:created xsi:type="dcterms:W3CDTF">2003-03-28T03:16:25Z</dcterms:created>
  <dcterms:modified xsi:type="dcterms:W3CDTF">2016-03-22T17:45:54Z</dcterms:modified>
</cp:coreProperties>
</file>