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Users/krosj/Desktop/OMGT6123/"/>
    </mc:Choice>
  </mc:AlternateContent>
  <xr:revisionPtr revIDLastSave="0" documentId="13_ncr:1_{1CE0B97C-EA31-4046-B727-97033F05DD83}" xr6:coauthVersionLast="47" xr6:coauthVersionMax="47" xr10:uidLastSave="{00000000-0000-0000-0000-000000000000}"/>
  <bookViews>
    <workbookView xWindow="1240" yWindow="740" windowWidth="27900" windowHeight="18460" activeTab="3" xr2:uid="{C7536C42-3437-D44C-9FE6-01F9FA590FDE}"/>
  </bookViews>
  <sheets>
    <sheet name="Sheet1" sheetId="1" r:id="rId1"/>
    <sheet name="Sheet2" sheetId="2" r:id="rId2"/>
    <sheet name="Sheet3" sheetId="3" r:id="rId3"/>
    <sheet name="Sheet4"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53" i="3" l="1"/>
  <c r="B32" i="3" l="1"/>
  <c r="G16" i="3" s="1"/>
  <c r="E38" i="4"/>
  <c r="E37" i="4"/>
  <c r="H37" i="4" s="1"/>
  <c r="E25" i="4"/>
  <c r="E24" i="4"/>
  <c r="E12" i="4"/>
  <c r="E11" i="4"/>
  <c r="H11" i="4" s="1"/>
  <c r="G18" i="2"/>
  <c r="J20" i="2" s="1"/>
  <c r="B36" i="2"/>
  <c r="E28" i="1"/>
  <c r="E27" i="1"/>
  <c r="E10" i="1"/>
  <c r="E9" i="1"/>
  <c r="H9" i="1" s="1"/>
  <c r="H27" i="1" l="1"/>
  <c r="J19" i="2"/>
  <c r="J16" i="3"/>
  <c r="J17" i="3"/>
  <c r="H24" i="4"/>
  <c r="M19" i="2"/>
  <c r="M16" i="3" l="1"/>
</calcChain>
</file>

<file path=xl/sharedStrings.xml><?xml version="1.0" encoding="utf-8"?>
<sst xmlns="http://schemas.openxmlformats.org/spreadsheetml/2006/main" count="188" uniqueCount="83">
  <si>
    <t xml:space="preserve">Sue is given 225 data points.  The mean of the data set is 450 and the standard deviation of the sample is 50.  </t>
  </si>
  <si>
    <t xml:space="preserve">a.  Her boss asks her to estimate an interval that would contain 95% of the values for the data set.  Help Sue out.  </t>
  </si>
  <si>
    <t>Given:</t>
  </si>
  <si>
    <t>n =</t>
  </si>
  <si>
    <t>mean =</t>
  </si>
  <si>
    <t>SD Sample =</t>
  </si>
  <si>
    <t xml:space="preserve">C.I. = </t>
  </si>
  <si>
    <t>z =</t>
  </si>
  <si>
    <t>z (95% 2 tailed) =</t>
  </si>
  <si>
    <t>Upper Limit</t>
  </si>
  <si>
    <t>Lower Limit</t>
  </si>
  <si>
    <t>Therefore, the 95% C.I. for the data set is (443.47, 456.53)</t>
  </si>
  <si>
    <t>This C.I. is about 13 units wide.</t>
  </si>
  <si>
    <t>The problems states that the original variance doubled.  In turn, you must first find the variance of the sample in part a, then double it.</t>
  </si>
  <si>
    <t>part a SD is 50, therefore, var = 2500 (var is SD squared)</t>
  </si>
  <si>
    <t>in turn, if we double the variance from part a, then it would be 5000 for part b</t>
  </si>
  <si>
    <t>Therefore, the 95% C.I. for the modified data set is (459.24, 440.76)</t>
  </si>
  <si>
    <t>Does the C.I. double in size?</t>
  </si>
  <si>
    <t>No, while the C.I. gets larger, approx. 13 units wide in part a compared to approx. 18.5 units wide in part b, it does not double.</t>
  </si>
  <si>
    <t>C.I. Width</t>
  </si>
  <si>
    <t>Given New Info:</t>
  </si>
  <si>
    <t>b.  Someone said that if the variance of the original sample data doubled that the confidence interval would double in size.  Is this true?  Show your work and process.</t>
  </si>
  <si>
    <t>mean +/- z*(SD/(sqrt(n)))</t>
  </si>
  <si>
    <t>therefore, if the sample variance for part b is now 5000, then the sample SD is the square root of 5000 or approx. 70.71</t>
  </si>
  <si>
    <t xml:space="preserve">Jackie is studying for her Quant Methods final and comes upon another interesting confidence interval problem.  </t>
  </si>
  <si>
    <t xml:space="preserve">However, her roommate again spilled coffee on the old exam and she can not read what the percentage is.  </t>
  </si>
  <si>
    <t>Can you help her figure out what percentage of values lie between these two numbers?</t>
  </si>
  <si>
    <t>We also know the formula for C.I. is:</t>
  </si>
  <si>
    <t>We know that the problem is alluding to the confidence interval with a low limit at 3000 &amp; a high limit at 6000 &amp; a midpoint of 4500 (i.e., the mean of the data set)</t>
  </si>
  <si>
    <t>Therefore we know this info:</t>
  </si>
  <si>
    <t>???</t>
  </si>
  <si>
    <t>In turn take one side of the C.I., say the high side of 6000 &amp; use it in the C.I. formula</t>
  </si>
  <si>
    <t>6000=</t>
  </si>
  <si>
    <t>Back solve for z, i.e.,</t>
  </si>
  <si>
    <t>(Upper C.I. Limit-mean)/(SD/sqrt(n))</t>
  </si>
  <si>
    <t>Upper C.I. Limit =</t>
  </si>
  <si>
    <t>Lower C.I. Limit =</t>
  </si>
  <si>
    <t>OR not knowing z</t>
  </si>
  <si>
    <t>4500+z*(4975/sqrt(73))</t>
  </si>
  <si>
    <t>z (??% 2 tailed) =</t>
  </si>
  <si>
    <t>Therefore, a z value of 2.576 (approx.) matches up with a confidence level of 99%</t>
  </si>
  <si>
    <t>We do not know the confidence level &amp; in turn we do not know the z value.  However, we can back solve the C.I. equation for z &amp; interpret</t>
  </si>
  <si>
    <t xml:space="preserve">The problem states that the SD of a sample data set is 4975, a sample size of 73, and a certain percentage of values (confidence level) lie between 3000 and 6000 (approx).  </t>
  </si>
  <si>
    <t xml:space="preserve">Doc knows that 95% of the average sales values for the month fall between $175k and $475k.  </t>
  </si>
  <si>
    <t>Therefore we know that the lower limit of the C.I. is $175k &amp; the upper limit of the C.I. is $475k, in turn the midpoint is $325k (i.e., the mean of the data set is $325k)</t>
  </si>
  <si>
    <t>We also know the following info on the data set/C.I.</t>
  </si>
  <si>
    <t>$475000=</t>
  </si>
  <si>
    <t>$325000+1.96*(SD/sqrt(100))</t>
  </si>
  <si>
    <t>Back solve for SD, i.e.,</t>
  </si>
  <si>
    <t>SD =</t>
  </si>
  <si>
    <t>(Upper C.I. Limit-mean)*(sqrt(n))/z</t>
  </si>
  <si>
    <t>Therefore, a value of the sample SD is $765,306 (approx.)</t>
  </si>
  <si>
    <t>Therefore we can conclude the data set is spread out (i.e., many values on the extremes &amp; not many values bunched up around the mean of $325,000)</t>
  </si>
  <si>
    <t>When we look at the value for the sample SD ($765,306) it appears to be large.  However, the C.I. is wide, $300,000, relatively speaking</t>
  </si>
  <si>
    <t>Check on the Math</t>
  </si>
  <si>
    <t>In turn take one side of the C.I., say the high side of $475,000 &amp; use it in the C.I. formula</t>
  </si>
  <si>
    <t>She believes with 99% confidence that the graduates from her study on average make higher starting salaries.  Using the 99% C.I. help here explain her thoughts on this.</t>
  </si>
  <si>
    <t>Assuming the numerical statistics given above stay the same, what would she conclude if her sample size were 49?  Assume 99% confidence.</t>
  </si>
  <si>
    <t xml:space="preserve">Kelly heard about a study on starting salaries of recent college graduates.  </t>
  </si>
  <si>
    <t>Construct a 99% confidence for the first study using the data given.</t>
  </si>
  <si>
    <t>This C.I. is about $412 wide</t>
  </si>
  <si>
    <t>Given for the original study:</t>
  </si>
  <si>
    <t xml:space="preserve">That study stated that on average recent college graduates make $44,000 with a sample standard deviation of $1,200 &amp; a sample size of 225.  </t>
  </si>
  <si>
    <t>Therefore, the 99% C.I. for the original data set is ($44,206, $43,794)</t>
  </si>
  <si>
    <t>Given for the Kelly's study:</t>
  </si>
  <si>
    <t>Given for the Kelly's study with sample size as 49:</t>
  </si>
  <si>
    <t>Kelly conducts her own study of 100 recent graduates that on average they started at $44,900 with a sample SD of $2,500</t>
  </si>
  <si>
    <t>Looking at the two C.I. it would appear Kelly claim about the grads from her study has some merit.  The reason is that the two C.I. really don't overlap at the 99% confidence level (e.g., the upper limit on the original C.I., $44,206, is less than the lower limit on Kelly's C.I., $44,256).</t>
  </si>
  <si>
    <t>This C.I. is about $1,288 wide</t>
  </si>
  <si>
    <t>Therefore, the 99% C.I. for Kelly's data set is ($45,544, $44,256)</t>
  </si>
  <si>
    <t>This C.I. is about $1,840 wide</t>
  </si>
  <si>
    <t>Therefore, the 99% C.I. for Kelly's data set is ($45,820, $43,980)</t>
  </si>
  <si>
    <t>Now comparing the two C.I. (original data vs. Kelly's data with sample size of 49) it would appear Kelly's claim about the grads from her study may not have as much merit as with the bigger sample size.  The reason is that now the two C.I. do overlap at the 99% confidence level (e.g., the upper limit on the original C.I., $44,206, is above than the lower limit on Kelly's C.I., $43,980).</t>
  </si>
  <si>
    <t>We know the confidence level (95%) &amp; in turn we do know the z value, 1.96.  We can back solve the C.I. equation for sample SD &amp; interpret</t>
  </si>
  <si>
    <t>OR not knowing SD</t>
  </si>
  <si>
    <t>z (99% 2 tailed) =</t>
  </si>
  <si>
    <t>Therefore, a value of the sample SD for the 99% C.I. is $582,298 (approx.)</t>
  </si>
  <si>
    <t>When we look at the value for the sample SD ($582,298) it is smaller compared to the sample SD in the earlier problem.  This is expected as we kept the upper &amp; lower C.I. limits at $475,000 &amp; $325,000 &amp; sample size at 100 but increased the z value due to 99% confidence.</t>
  </si>
  <si>
    <t>We also know the following info on the new 99% C.I.</t>
  </si>
  <si>
    <t>a.  He wishes to know what an estimate of the sample standard deviation would be if his sample size was 100.  Can you help him?</t>
  </si>
  <si>
    <t>b.  If the confidence level is now 99% &amp; in turn we do know the z value, 2.576.  However, we can back solve the C.I. equation for sample SD &amp; interpret</t>
  </si>
  <si>
    <t>NOTE:  since we are dividing by a larger value of z in the equation &amp; all things are held constant then the value of SD must decrease</t>
  </si>
  <si>
    <t>$325000+2.576*(SD/sqrt(100))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</si>
</sst>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43" formatCode="_(* #,##0.00_);_(* \(#,##0.00\);_(* &quot;-&quot;??_);_(@_)"/>
    <numFmt numFmtId="164" formatCode="_(&quot;$&quot;* #,##0.0_);_(&quot;$&quot;* \(#,##0.0\);_(&quot;$&quot;* &quot;-&quot;??_);_(@_)"/>
    <numFmt numFmtId="165" formatCode="_(&quot;$&quot;* #,##0_);_(&quot;$&quot;* \(#,##0\);_(&quot;$&quot;* &quot;-&quot;??_);_(@_)"/>
  </numFmts>
  <fonts count="4" x14ac:knownFonts="1">
    <font>
      <sz val="12"/>
      <color theme="1"/>
      <name val="Aptos Narrow"/>
      <family val="2"/>
      <scheme val="minor"/>
    </font>
    <font>
      <sz val="12"/>
      <color theme="1"/>
      <name val="Aptos Narrow"/>
      <family val="2"/>
      <scheme val="minor"/>
    </font>
    <font>
      <sz val="18"/>
      <color theme="1"/>
      <name val="Times New Roman"/>
      <family val="1"/>
    </font>
    <font>
      <sz val="18"/>
      <color rgb="FFFF0000"/>
      <name val="Times New Roman"/>
      <family val="1"/>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7">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right"/>
    </xf>
    <xf numFmtId="2" fontId="2" fillId="0" borderId="0" xfId="0" applyNumberFormat="1" applyFont="1"/>
    <xf numFmtId="0" fontId="2" fillId="0" borderId="0" xfId="0" applyFont="1" applyAlignment="1">
      <alignment horizontal="left" vertical="center" indent="6"/>
    </xf>
    <xf numFmtId="0" fontId="2" fillId="0" borderId="0" xfId="0" applyFont="1" applyAlignment="1">
      <alignment horizontal="left" vertical="center"/>
    </xf>
    <xf numFmtId="6" fontId="2" fillId="0" borderId="0" xfId="0" applyNumberFormat="1" applyFont="1"/>
    <xf numFmtId="0" fontId="2" fillId="0" borderId="0" xfId="0" applyFont="1" applyAlignment="1">
      <alignment horizontal="center"/>
    </xf>
    <xf numFmtId="8" fontId="2" fillId="0" borderId="0" xfId="0" applyNumberFormat="1" applyFont="1"/>
    <xf numFmtId="0" fontId="2" fillId="0" borderId="0" xfId="0" applyFont="1" applyAlignment="1">
      <alignment horizontal="left"/>
    </xf>
    <xf numFmtId="44" fontId="2" fillId="0" borderId="0" xfId="2" applyFont="1"/>
    <xf numFmtId="164" fontId="2" fillId="0" borderId="0" xfId="2" applyNumberFormat="1" applyFont="1"/>
    <xf numFmtId="165" fontId="2" fillId="0" borderId="0" xfId="2" applyNumberFormat="1" applyFont="1"/>
    <xf numFmtId="43" fontId="2" fillId="0" borderId="0" xfId="1" applyFont="1"/>
    <xf numFmtId="6" fontId="2" fillId="0" borderId="0" xfId="0" applyNumberFormat="1" applyFont="1" applyAlignment="1">
      <alignment horizontal="right"/>
    </xf>
    <xf numFmtId="0" fontId="3" fillId="0" borderId="0" xfId="0" applyFont="1"/>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E0C1-6D1C-B646-9F3D-5D470A8DBA0B}">
  <dimension ref="A1:I34"/>
  <sheetViews>
    <sheetView workbookViewId="0">
      <selection activeCell="A19" sqref="A19"/>
    </sheetView>
  </sheetViews>
  <sheetFormatPr baseColWidth="10" defaultRowHeight="23" x14ac:dyDescent="0.25"/>
  <cols>
    <col min="1" max="1" width="23.83203125" style="2" customWidth="1"/>
    <col min="2" max="7" width="10.83203125" style="2"/>
    <col min="8" max="8" width="12.5" style="2" customWidth="1"/>
    <col min="9" max="16384" width="10.83203125" style="2"/>
  </cols>
  <sheetData>
    <row r="1" spans="1:9" x14ac:dyDescent="0.25">
      <c r="A1" s="1" t="s">
        <v>0</v>
      </c>
    </row>
    <row r="2" spans="1:9" x14ac:dyDescent="0.25">
      <c r="A2" s="1"/>
    </row>
    <row r="3" spans="1:9" x14ac:dyDescent="0.25">
      <c r="A3" s="1" t="s">
        <v>1</v>
      </c>
    </row>
    <row r="4" spans="1:9" x14ac:dyDescent="0.25">
      <c r="A4" s="1"/>
    </row>
    <row r="5" spans="1:9" x14ac:dyDescent="0.25">
      <c r="A5" s="2" t="s">
        <v>2</v>
      </c>
    </row>
    <row r="7" spans="1:9" x14ac:dyDescent="0.25">
      <c r="A7" s="2" t="s">
        <v>4</v>
      </c>
      <c r="B7" s="2">
        <v>450</v>
      </c>
      <c r="D7" s="3" t="s">
        <v>6</v>
      </c>
      <c r="E7" s="2" t="s">
        <v>22</v>
      </c>
    </row>
    <row r="8" spans="1:9" x14ac:dyDescent="0.25">
      <c r="A8" s="2" t="s">
        <v>8</v>
      </c>
      <c r="B8" s="2">
        <v>1.96</v>
      </c>
      <c r="H8" s="2" t="s">
        <v>19</v>
      </c>
    </row>
    <row r="9" spans="1:9" x14ac:dyDescent="0.25">
      <c r="A9" s="2" t="s">
        <v>5</v>
      </c>
      <c r="B9" s="2">
        <v>50</v>
      </c>
      <c r="D9" s="3" t="s">
        <v>6</v>
      </c>
      <c r="E9" s="4">
        <f>B7+B8*(B9/SQRT(B10))</f>
        <v>456.53333333333336</v>
      </c>
      <c r="F9" s="2" t="s">
        <v>9</v>
      </c>
      <c r="H9" s="4">
        <f>E9-E10</f>
        <v>13.06666666666672</v>
      </c>
      <c r="I9" s="4"/>
    </row>
    <row r="10" spans="1:9" x14ac:dyDescent="0.25">
      <c r="A10" s="2" t="s">
        <v>3</v>
      </c>
      <c r="B10" s="2">
        <v>225</v>
      </c>
      <c r="D10" s="3" t="s">
        <v>6</v>
      </c>
      <c r="E10" s="4">
        <f>B7-B8*B9/(SQRT(B10))</f>
        <v>443.46666666666664</v>
      </c>
      <c r="F10" s="2" t="s">
        <v>10</v>
      </c>
    </row>
    <row r="12" spans="1:9" x14ac:dyDescent="0.25">
      <c r="A12" s="2" t="s">
        <v>11</v>
      </c>
      <c r="G12" s="2" t="s">
        <v>12</v>
      </c>
    </row>
    <row r="14" spans="1:9" x14ac:dyDescent="0.25">
      <c r="A14" s="1" t="s">
        <v>21</v>
      </c>
    </row>
    <row r="16" spans="1:9" x14ac:dyDescent="0.25">
      <c r="A16" s="2" t="s">
        <v>20</v>
      </c>
    </row>
    <row r="17" spans="1:8" x14ac:dyDescent="0.25">
      <c r="A17" s="2" t="s">
        <v>13</v>
      </c>
    </row>
    <row r="19" spans="1:8" x14ac:dyDescent="0.25">
      <c r="A19" s="2" t="s">
        <v>14</v>
      </c>
    </row>
    <row r="21" spans="1:8" x14ac:dyDescent="0.25">
      <c r="A21" s="2" t="s">
        <v>15</v>
      </c>
    </row>
    <row r="23" spans="1:8" x14ac:dyDescent="0.25">
      <c r="A23" s="2" t="s">
        <v>23</v>
      </c>
    </row>
    <row r="25" spans="1:8" x14ac:dyDescent="0.25">
      <c r="A25" s="2" t="s">
        <v>4</v>
      </c>
      <c r="B25" s="2">
        <v>450</v>
      </c>
      <c r="D25" s="3" t="s">
        <v>6</v>
      </c>
      <c r="E25" s="2" t="s">
        <v>22</v>
      </c>
    </row>
    <row r="26" spans="1:8" x14ac:dyDescent="0.25">
      <c r="A26" s="2" t="s">
        <v>8</v>
      </c>
      <c r="B26" s="2">
        <v>1.96</v>
      </c>
      <c r="H26" s="2" t="s">
        <v>19</v>
      </c>
    </row>
    <row r="27" spans="1:8" x14ac:dyDescent="0.25">
      <c r="A27" s="2" t="s">
        <v>5</v>
      </c>
      <c r="B27" s="2">
        <v>70.709999999999994</v>
      </c>
      <c r="D27" s="3" t="s">
        <v>6</v>
      </c>
      <c r="E27" s="2">
        <f>B25+B26*(B27/SQRT(B28))</f>
        <v>459.23944</v>
      </c>
      <c r="F27" s="2" t="s">
        <v>9</v>
      </c>
      <c r="H27" s="4">
        <f>E27-E28</f>
        <v>18.478880000000004</v>
      </c>
    </row>
    <row r="28" spans="1:8" x14ac:dyDescent="0.25">
      <c r="A28" s="2" t="s">
        <v>3</v>
      </c>
      <c r="B28" s="2">
        <v>225</v>
      </c>
      <c r="D28" s="3" t="s">
        <v>6</v>
      </c>
      <c r="E28" s="2">
        <f>B25-B26*B27/(SQRT(B28))</f>
        <v>440.76056</v>
      </c>
      <c r="F28" s="2" t="s">
        <v>10</v>
      </c>
    </row>
    <row r="30" spans="1:8" x14ac:dyDescent="0.25">
      <c r="A30" s="2" t="s">
        <v>16</v>
      </c>
    </row>
    <row r="32" spans="1:8" x14ac:dyDescent="0.25">
      <c r="A32" s="2" t="s">
        <v>17</v>
      </c>
    </row>
    <row r="34" spans="1:1" x14ac:dyDescent="0.25">
      <c r="A34" s="2"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C1B09-83AA-CE42-9E55-A06048700D6D}">
  <dimension ref="A1:M38"/>
  <sheetViews>
    <sheetView topLeftCell="A13" workbookViewId="0">
      <selection activeCell="B36" sqref="B36"/>
    </sheetView>
  </sheetViews>
  <sheetFormatPr baseColWidth="10" defaultRowHeight="23" x14ac:dyDescent="0.25"/>
  <cols>
    <col min="1" max="1" width="25" style="2" customWidth="1"/>
    <col min="2" max="4" width="10.83203125" style="2"/>
    <col min="5" max="5" width="13.6640625" style="2" customWidth="1"/>
    <col min="6" max="6" width="23.83203125" style="2" bestFit="1" customWidth="1"/>
    <col min="7" max="9" width="10.83203125" style="2"/>
    <col min="10" max="10" width="12.5" style="2" customWidth="1"/>
    <col min="11" max="12" width="10.83203125" style="2"/>
    <col min="13" max="13" width="14.83203125" style="2" customWidth="1"/>
    <col min="14" max="16384" width="10.83203125" style="2"/>
  </cols>
  <sheetData>
    <row r="1" spans="1:8" x14ac:dyDescent="0.25">
      <c r="A1" s="1" t="s">
        <v>24</v>
      </c>
    </row>
    <row r="3" spans="1:8" x14ac:dyDescent="0.25">
      <c r="A3" s="2" t="s">
        <v>42</v>
      </c>
    </row>
    <row r="5" spans="1:8" x14ac:dyDescent="0.25">
      <c r="A5" s="2" t="s">
        <v>25</v>
      </c>
    </row>
    <row r="7" spans="1:8" x14ac:dyDescent="0.25">
      <c r="A7" s="2" t="s">
        <v>26</v>
      </c>
    </row>
    <row r="9" spans="1:8" x14ac:dyDescent="0.25">
      <c r="A9" s="2" t="s">
        <v>28</v>
      </c>
    </row>
    <row r="11" spans="1:8" x14ac:dyDescent="0.25">
      <c r="A11" s="2" t="s">
        <v>27</v>
      </c>
    </row>
    <row r="13" spans="1:8" x14ac:dyDescent="0.25">
      <c r="A13" s="3" t="s">
        <v>6</v>
      </c>
      <c r="B13" s="2" t="s">
        <v>22</v>
      </c>
    </row>
    <row r="15" spans="1:8" x14ac:dyDescent="0.25">
      <c r="A15" s="2" t="s">
        <v>29</v>
      </c>
    </row>
    <row r="16" spans="1:8" x14ac:dyDescent="0.25">
      <c r="H16" s="2" t="s">
        <v>54</v>
      </c>
    </row>
    <row r="17" spans="1:13" x14ac:dyDescent="0.25">
      <c r="A17" s="3" t="s">
        <v>35</v>
      </c>
      <c r="B17" s="2">
        <v>6000</v>
      </c>
      <c r="F17" s="3" t="s">
        <v>4</v>
      </c>
      <c r="G17" s="2">
        <v>4500</v>
      </c>
      <c r="I17" s="3" t="s">
        <v>6</v>
      </c>
      <c r="J17" s="2" t="s">
        <v>22</v>
      </c>
    </row>
    <row r="18" spans="1:13" x14ac:dyDescent="0.25">
      <c r="A18" s="3" t="s">
        <v>4</v>
      </c>
      <c r="B18" s="2">
        <v>4500</v>
      </c>
      <c r="F18" s="3" t="s">
        <v>75</v>
      </c>
      <c r="G18" s="2">
        <f>B36</f>
        <v>2.5760815312515168</v>
      </c>
      <c r="M18" s="2" t="s">
        <v>19</v>
      </c>
    </row>
    <row r="19" spans="1:13" x14ac:dyDescent="0.25">
      <c r="A19" s="3" t="s">
        <v>36</v>
      </c>
      <c r="B19" s="2">
        <v>3000</v>
      </c>
      <c r="D19" s="3"/>
      <c r="F19" s="3" t="s">
        <v>5</v>
      </c>
      <c r="G19" s="2">
        <v>4975</v>
      </c>
      <c r="I19" s="3" t="s">
        <v>6</v>
      </c>
      <c r="J19" s="4">
        <f>G17+G18*(G19/SQRT(G20))</f>
        <v>6000</v>
      </c>
      <c r="K19" s="2" t="s">
        <v>9</v>
      </c>
      <c r="M19" s="4">
        <f>J19-J20</f>
        <v>3000</v>
      </c>
    </row>
    <row r="20" spans="1:13" x14ac:dyDescent="0.25">
      <c r="A20" s="3" t="s">
        <v>39</v>
      </c>
      <c r="B20" s="3" t="s">
        <v>30</v>
      </c>
      <c r="F20" s="3" t="s">
        <v>3</v>
      </c>
      <c r="G20" s="2">
        <v>73</v>
      </c>
      <c r="I20" s="3" t="s">
        <v>6</v>
      </c>
      <c r="J20" s="4">
        <f>G17-G18*G19/(SQRT(G20))</f>
        <v>3000</v>
      </c>
      <c r="K20" s="2" t="s">
        <v>10</v>
      </c>
    </row>
    <row r="21" spans="1:13" x14ac:dyDescent="0.25">
      <c r="A21" s="3" t="s">
        <v>5</v>
      </c>
      <c r="B21" s="2">
        <v>4975</v>
      </c>
      <c r="D21" s="3"/>
      <c r="E21" s="4"/>
      <c r="H21" s="4"/>
    </row>
    <row r="22" spans="1:13" x14ac:dyDescent="0.25">
      <c r="A22" s="3" t="s">
        <v>3</v>
      </c>
      <c r="B22" s="2">
        <v>73</v>
      </c>
      <c r="D22" s="3"/>
      <c r="E22" s="4"/>
    </row>
    <row r="24" spans="1:13" x14ac:dyDescent="0.25">
      <c r="A24" s="2" t="s">
        <v>41</v>
      </c>
    </row>
    <row r="26" spans="1:13" x14ac:dyDescent="0.25">
      <c r="A26" s="2" t="s">
        <v>31</v>
      </c>
    </row>
    <row r="28" spans="1:13" x14ac:dyDescent="0.25">
      <c r="A28" s="3" t="s">
        <v>6</v>
      </c>
      <c r="B28" s="2" t="s">
        <v>22</v>
      </c>
    </row>
    <row r="29" spans="1:13" x14ac:dyDescent="0.25">
      <c r="B29" s="2" t="s">
        <v>37</v>
      </c>
    </row>
    <row r="30" spans="1:13" x14ac:dyDescent="0.25">
      <c r="A30" s="3" t="s">
        <v>32</v>
      </c>
      <c r="B30" s="2" t="s">
        <v>38</v>
      </c>
    </row>
    <row r="32" spans="1:13" x14ac:dyDescent="0.25">
      <c r="A32" s="2" t="s">
        <v>33</v>
      </c>
    </row>
    <row r="34" spans="1:2" x14ac:dyDescent="0.25">
      <c r="A34" s="3" t="s">
        <v>7</v>
      </c>
      <c r="B34" s="2" t="s">
        <v>34</v>
      </c>
    </row>
    <row r="36" spans="1:2" x14ac:dyDescent="0.25">
      <c r="A36" s="3" t="s">
        <v>7</v>
      </c>
      <c r="B36" s="2">
        <f>(B17-B18)/(B21/SQRT(B22))</f>
        <v>2.5760815312515168</v>
      </c>
    </row>
    <row r="38" spans="1:2" x14ac:dyDescent="0.25">
      <c r="A38" s="2"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76AB6-8544-514D-8848-D7B21330B645}">
  <dimension ref="A1:N59"/>
  <sheetViews>
    <sheetView topLeftCell="A37" workbookViewId="0">
      <selection activeCell="B53" sqref="B53"/>
    </sheetView>
  </sheetViews>
  <sheetFormatPr baseColWidth="10" defaultRowHeight="23" x14ac:dyDescent="0.25"/>
  <cols>
    <col min="1" max="1" width="25.6640625" style="2" customWidth="1"/>
    <col min="2" max="2" width="22" style="2" customWidth="1"/>
    <col min="3" max="5" width="10.83203125" style="2"/>
    <col min="6" max="6" width="23.5" style="2" customWidth="1"/>
    <col min="7" max="7" width="20.33203125" style="2" bestFit="1" customWidth="1"/>
    <col min="8" max="8" width="12" style="2" customWidth="1"/>
    <col min="9" max="9" width="10.83203125" style="2"/>
    <col min="10" max="10" width="19.6640625" style="2" customWidth="1"/>
    <col min="11" max="11" width="16.5" style="2" customWidth="1"/>
    <col min="12" max="12" width="10.83203125" style="2"/>
    <col min="13" max="13" width="14.83203125" style="2" customWidth="1"/>
    <col min="14" max="14" width="14.33203125" style="2" customWidth="1"/>
    <col min="15" max="16384" width="10.83203125" style="2"/>
  </cols>
  <sheetData>
    <row r="1" spans="1:14" x14ac:dyDescent="0.25">
      <c r="A1" s="1" t="s">
        <v>43</v>
      </c>
    </row>
    <row r="2" spans="1:14" x14ac:dyDescent="0.25">
      <c r="A2" s="5"/>
    </row>
    <row r="3" spans="1:14" x14ac:dyDescent="0.25">
      <c r="A3" s="6" t="s">
        <v>44</v>
      </c>
    </row>
    <row r="4" spans="1:14" x14ac:dyDescent="0.25">
      <c r="A4" s="5"/>
    </row>
    <row r="5" spans="1:14" x14ac:dyDescent="0.25">
      <c r="A5" s="6" t="s">
        <v>79</v>
      </c>
      <c r="C5" s="10"/>
    </row>
    <row r="6" spans="1:14" x14ac:dyDescent="0.25">
      <c r="A6" s="10"/>
    </row>
    <row r="7" spans="1:14" x14ac:dyDescent="0.25">
      <c r="A7" s="2" t="s">
        <v>27</v>
      </c>
    </row>
    <row r="9" spans="1:14" x14ac:dyDescent="0.25">
      <c r="A9" s="3" t="s">
        <v>6</v>
      </c>
      <c r="B9" s="2" t="s">
        <v>22</v>
      </c>
    </row>
    <row r="11" spans="1:14" x14ac:dyDescent="0.25">
      <c r="A11" s="2" t="s">
        <v>45</v>
      </c>
    </row>
    <row r="13" spans="1:14" x14ac:dyDescent="0.25">
      <c r="A13" s="3" t="s">
        <v>35</v>
      </c>
      <c r="B13" s="7">
        <v>475000</v>
      </c>
      <c r="H13" s="2" t="s">
        <v>54</v>
      </c>
      <c r="J13" s="3"/>
    </row>
    <row r="14" spans="1:14" x14ac:dyDescent="0.25">
      <c r="A14" s="3" t="s">
        <v>4</v>
      </c>
      <c r="B14" s="7">
        <v>325000</v>
      </c>
      <c r="F14" s="3" t="s">
        <v>4</v>
      </c>
      <c r="G14" s="12">
        <v>325000</v>
      </c>
      <c r="I14" s="3" t="s">
        <v>6</v>
      </c>
      <c r="J14" s="2" t="s">
        <v>22</v>
      </c>
    </row>
    <row r="15" spans="1:14" x14ac:dyDescent="0.25">
      <c r="A15" s="3" t="s">
        <v>36</v>
      </c>
      <c r="B15" s="7">
        <v>175000</v>
      </c>
      <c r="D15" s="3"/>
      <c r="F15" s="3" t="s">
        <v>8</v>
      </c>
      <c r="G15" s="2">
        <v>1.96</v>
      </c>
      <c r="M15" s="2" t="s">
        <v>19</v>
      </c>
      <c r="N15" s="4"/>
    </row>
    <row r="16" spans="1:14" x14ac:dyDescent="0.25">
      <c r="A16" s="3" t="s">
        <v>8</v>
      </c>
      <c r="B16" s="3">
        <v>1.96</v>
      </c>
      <c r="F16" s="3" t="s">
        <v>5</v>
      </c>
      <c r="G16" s="13">
        <f>B32</f>
        <v>765306.12244897964</v>
      </c>
      <c r="I16" s="3" t="s">
        <v>6</v>
      </c>
      <c r="J16" s="13">
        <f>G14+G15*(G16/SQRT(G17))</f>
        <v>475000</v>
      </c>
      <c r="K16" s="2" t="s">
        <v>9</v>
      </c>
      <c r="M16" s="13">
        <f>J16-J17</f>
        <v>300000</v>
      </c>
    </row>
    <row r="17" spans="1:11" x14ac:dyDescent="0.25">
      <c r="A17" s="3" t="s">
        <v>5</v>
      </c>
      <c r="B17" s="8" t="s">
        <v>30</v>
      </c>
      <c r="D17" s="3"/>
      <c r="F17" s="3" t="s">
        <v>3</v>
      </c>
      <c r="G17" s="2">
        <v>100</v>
      </c>
      <c r="I17" s="3" t="s">
        <v>6</v>
      </c>
      <c r="J17" s="13">
        <f>G14-G15*G16/(SQRT(G17))</f>
        <v>175000</v>
      </c>
      <c r="K17" s="2" t="s">
        <v>10</v>
      </c>
    </row>
    <row r="18" spans="1:11" x14ac:dyDescent="0.25">
      <c r="A18" s="3" t="s">
        <v>3</v>
      </c>
      <c r="B18" s="2">
        <v>100</v>
      </c>
      <c r="D18" s="3"/>
    </row>
    <row r="20" spans="1:11" x14ac:dyDescent="0.25">
      <c r="A20" s="2" t="s">
        <v>73</v>
      </c>
    </row>
    <row r="22" spans="1:11" x14ac:dyDescent="0.25">
      <c r="A22" s="2" t="s">
        <v>55</v>
      </c>
    </row>
    <row r="24" spans="1:11" x14ac:dyDescent="0.25">
      <c r="A24" s="3" t="s">
        <v>6</v>
      </c>
      <c r="B24" s="2" t="s">
        <v>22</v>
      </c>
    </row>
    <row r="25" spans="1:11" x14ac:dyDescent="0.25">
      <c r="B25" s="2" t="s">
        <v>74</v>
      </c>
    </row>
    <row r="26" spans="1:11" x14ac:dyDescent="0.25">
      <c r="A26" s="3" t="s">
        <v>46</v>
      </c>
      <c r="B26" s="2" t="s">
        <v>47</v>
      </c>
    </row>
    <row r="28" spans="1:11" x14ac:dyDescent="0.25">
      <c r="A28" s="2" t="s">
        <v>48</v>
      </c>
    </row>
    <row r="30" spans="1:11" x14ac:dyDescent="0.25">
      <c r="A30" s="3" t="s">
        <v>49</v>
      </c>
      <c r="B30" s="2" t="s">
        <v>50</v>
      </c>
    </row>
    <row r="32" spans="1:11" x14ac:dyDescent="0.25">
      <c r="A32" s="3" t="s">
        <v>49</v>
      </c>
      <c r="B32" s="9">
        <f>(B13-B14)*SQRT(B18)/B16</f>
        <v>765306.12244897964</v>
      </c>
    </row>
    <row r="34" spans="1:7" x14ac:dyDescent="0.25">
      <c r="A34" s="2" t="s">
        <v>51</v>
      </c>
    </row>
    <row r="36" spans="1:7" x14ac:dyDescent="0.25">
      <c r="A36" s="2" t="s">
        <v>53</v>
      </c>
    </row>
    <row r="38" spans="1:7" x14ac:dyDescent="0.25">
      <c r="A38" s="2" t="s">
        <v>52</v>
      </c>
    </row>
    <row r="41" spans="1:7" x14ac:dyDescent="0.25">
      <c r="A41" s="2" t="s">
        <v>80</v>
      </c>
    </row>
    <row r="43" spans="1:7" x14ac:dyDescent="0.25">
      <c r="A43" s="2" t="s">
        <v>55</v>
      </c>
    </row>
    <row r="45" spans="1:7" x14ac:dyDescent="0.25">
      <c r="A45" s="3" t="s">
        <v>6</v>
      </c>
      <c r="B45" s="2" t="s">
        <v>22</v>
      </c>
      <c r="F45" s="2" t="s">
        <v>78</v>
      </c>
    </row>
    <row r="46" spans="1:7" x14ac:dyDescent="0.25">
      <c r="B46" s="2" t="s">
        <v>74</v>
      </c>
    </row>
    <row r="47" spans="1:7" x14ac:dyDescent="0.25">
      <c r="A47" s="3" t="s">
        <v>46</v>
      </c>
      <c r="B47" s="2" t="s">
        <v>82</v>
      </c>
      <c r="F47" s="3" t="s">
        <v>35</v>
      </c>
      <c r="G47" s="7">
        <v>475000</v>
      </c>
    </row>
    <row r="48" spans="1:7" x14ac:dyDescent="0.25">
      <c r="F48" s="3" t="s">
        <v>4</v>
      </c>
      <c r="G48" s="7">
        <v>325000</v>
      </c>
    </row>
    <row r="49" spans="1:7" x14ac:dyDescent="0.25">
      <c r="A49" s="2" t="s">
        <v>48</v>
      </c>
      <c r="F49" s="3" t="s">
        <v>36</v>
      </c>
      <c r="G49" s="7">
        <v>175000</v>
      </c>
    </row>
    <row r="50" spans="1:7" x14ac:dyDescent="0.25">
      <c r="F50" s="3" t="s">
        <v>75</v>
      </c>
      <c r="G50" s="3">
        <v>2.5760000000000001</v>
      </c>
    </row>
    <row r="51" spans="1:7" x14ac:dyDescent="0.25">
      <c r="A51" s="3" t="s">
        <v>49</v>
      </c>
      <c r="B51" s="2" t="s">
        <v>50</v>
      </c>
      <c r="F51" s="3" t="s">
        <v>5</v>
      </c>
      <c r="G51" s="8" t="s">
        <v>30</v>
      </c>
    </row>
    <row r="52" spans="1:7" x14ac:dyDescent="0.25">
      <c r="F52" s="3" t="s">
        <v>3</v>
      </c>
      <c r="G52" s="2">
        <v>100</v>
      </c>
    </row>
    <row r="53" spans="1:7" x14ac:dyDescent="0.25">
      <c r="A53" s="3" t="s">
        <v>49</v>
      </c>
      <c r="B53" s="9">
        <f>(G47-G48)*SQRT(G52)/G50</f>
        <v>582298.13664596272</v>
      </c>
    </row>
    <row r="55" spans="1:7" x14ac:dyDescent="0.25">
      <c r="A55" s="2" t="s">
        <v>76</v>
      </c>
    </row>
    <row r="57" spans="1:7" x14ac:dyDescent="0.25">
      <c r="A57" s="2" t="s">
        <v>77</v>
      </c>
    </row>
    <row r="59" spans="1:7" x14ac:dyDescent="0.25">
      <c r="A59" s="2"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1C381-F9BE-F540-BB99-B0B03A44ACC9}">
  <dimension ref="A1:H60"/>
  <sheetViews>
    <sheetView tabSelected="1" workbookViewId="0">
      <selection activeCell="A42" sqref="A42"/>
    </sheetView>
  </sheetViews>
  <sheetFormatPr baseColWidth="10" defaultRowHeight="23" x14ac:dyDescent="0.25"/>
  <cols>
    <col min="1" max="1" width="23.1640625" style="2" customWidth="1"/>
    <col min="2" max="2" width="12.33203125" style="2" bestFit="1" customWidth="1"/>
    <col min="3" max="4" width="10.83203125" style="2"/>
    <col min="5" max="5" width="14.33203125" style="2" customWidth="1"/>
    <col min="6" max="6" width="16.5" style="2" customWidth="1"/>
    <col min="7" max="7" width="14" style="2" bestFit="1" customWidth="1"/>
    <col min="8" max="8" width="15.6640625" style="2" bestFit="1" customWidth="1"/>
    <col min="9" max="16384" width="10.83203125" style="2"/>
  </cols>
  <sheetData>
    <row r="1" spans="1:8" x14ac:dyDescent="0.25">
      <c r="A1" s="6" t="s">
        <v>58</v>
      </c>
    </row>
    <row r="2" spans="1:8" x14ac:dyDescent="0.25">
      <c r="A2" s="6"/>
    </row>
    <row r="3" spans="1:8" x14ac:dyDescent="0.25">
      <c r="A3" s="6" t="s">
        <v>62</v>
      </c>
    </row>
    <row r="4" spans="1:8" x14ac:dyDescent="0.25">
      <c r="A4" s="6"/>
    </row>
    <row r="5" spans="1:8" x14ac:dyDescent="0.25">
      <c r="A5" s="6" t="s">
        <v>59</v>
      </c>
    </row>
    <row r="6" spans="1:8" x14ac:dyDescent="0.25">
      <c r="A6" s="6"/>
    </row>
    <row r="7" spans="1:8" x14ac:dyDescent="0.25">
      <c r="A7" s="2" t="s">
        <v>61</v>
      </c>
    </row>
    <row r="9" spans="1:8" x14ac:dyDescent="0.25">
      <c r="A9" s="2" t="s">
        <v>4</v>
      </c>
      <c r="B9" s="15">
        <v>44000</v>
      </c>
      <c r="D9" s="3" t="s">
        <v>6</v>
      </c>
      <c r="E9" s="2" t="s">
        <v>22</v>
      </c>
    </row>
    <row r="10" spans="1:8" x14ac:dyDescent="0.25">
      <c r="A10" s="2" t="s">
        <v>75</v>
      </c>
      <c r="B10" s="3">
        <v>2.5760000000000001</v>
      </c>
      <c r="H10" s="2" t="s">
        <v>19</v>
      </c>
    </row>
    <row r="11" spans="1:8" x14ac:dyDescent="0.25">
      <c r="A11" s="2" t="s">
        <v>5</v>
      </c>
      <c r="B11" s="15">
        <v>1200</v>
      </c>
      <c r="D11" s="3" t="s">
        <v>6</v>
      </c>
      <c r="E11" s="13">
        <f>B9+B10*(B11/SQRT(B12))</f>
        <v>44206.080000000002</v>
      </c>
      <c r="F11" s="2" t="s">
        <v>9</v>
      </c>
      <c r="H11" s="11">
        <f>E11-E12</f>
        <v>412.16000000000349</v>
      </c>
    </row>
    <row r="12" spans="1:8" x14ac:dyDescent="0.25">
      <c r="A12" s="2" t="s">
        <v>3</v>
      </c>
      <c r="B12" s="3">
        <v>225</v>
      </c>
      <c r="D12" s="3" t="s">
        <v>6</v>
      </c>
      <c r="E12" s="13">
        <f>B9-B10*B11/(SQRT(B12))</f>
        <v>43793.919999999998</v>
      </c>
      <c r="F12" s="2" t="s">
        <v>10</v>
      </c>
    </row>
    <row r="14" spans="1:8" x14ac:dyDescent="0.25">
      <c r="A14" s="16" t="s">
        <v>63</v>
      </c>
      <c r="G14" s="2" t="s">
        <v>60</v>
      </c>
    </row>
    <row r="16" spans="1:8" x14ac:dyDescent="0.25">
      <c r="A16" s="6" t="s">
        <v>66</v>
      </c>
    </row>
    <row r="18" spans="1:8" x14ac:dyDescent="0.25">
      <c r="A18" s="6" t="s">
        <v>56</v>
      </c>
    </row>
    <row r="19" spans="1:8" x14ac:dyDescent="0.25">
      <c r="A19" s="6"/>
    </row>
    <row r="20" spans="1:8" x14ac:dyDescent="0.25">
      <c r="A20" s="2" t="s">
        <v>64</v>
      </c>
    </row>
    <row r="22" spans="1:8" x14ac:dyDescent="0.25">
      <c r="A22" s="2" t="s">
        <v>4</v>
      </c>
      <c r="B22" s="15">
        <v>44900</v>
      </c>
      <c r="D22" s="3" t="s">
        <v>6</v>
      </c>
      <c r="E22" s="2" t="s">
        <v>22</v>
      </c>
    </row>
    <row r="23" spans="1:8" x14ac:dyDescent="0.25">
      <c r="A23" s="2" t="s">
        <v>75</v>
      </c>
      <c r="B23" s="3">
        <v>2.5760000000000001</v>
      </c>
      <c r="H23" s="2" t="s">
        <v>19</v>
      </c>
    </row>
    <row r="24" spans="1:8" x14ac:dyDescent="0.25">
      <c r="A24" s="2" t="s">
        <v>5</v>
      </c>
      <c r="B24" s="15">
        <v>2500</v>
      </c>
      <c r="D24" s="3" t="s">
        <v>6</v>
      </c>
      <c r="E24" s="13">
        <f>B22+B23*(B24/SQRT(B25))</f>
        <v>45544</v>
      </c>
      <c r="F24" s="2" t="s">
        <v>9</v>
      </c>
      <c r="H24" s="11">
        <f>E24-E25</f>
        <v>1288</v>
      </c>
    </row>
    <row r="25" spans="1:8" x14ac:dyDescent="0.25">
      <c r="A25" s="2" t="s">
        <v>3</v>
      </c>
      <c r="B25" s="3">
        <v>100</v>
      </c>
      <c r="D25" s="3" t="s">
        <v>6</v>
      </c>
      <c r="E25" s="13">
        <f>B22-B23*B24/(SQRT(B25))</f>
        <v>44256</v>
      </c>
      <c r="F25" s="2" t="s">
        <v>10</v>
      </c>
    </row>
    <row r="27" spans="1:8" x14ac:dyDescent="0.25">
      <c r="A27" s="16" t="s">
        <v>69</v>
      </c>
      <c r="G27" s="2" t="s">
        <v>68</v>
      </c>
    </row>
    <row r="29" spans="1:8" x14ac:dyDescent="0.25">
      <c r="A29" s="2" t="s">
        <v>67</v>
      </c>
    </row>
    <row r="30" spans="1:8" x14ac:dyDescent="0.25">
      <c r="A30" s="6"/>
    </row>
    <row r="31" spans="1:8" x14ac:dyDescent="0.25">
      <c r="A31" s="6" t="s">
        <v>57</v>
      </c>
    </row>
    <row r="33" spans="1:8" x14ac:dyDescent="0.25">
      <c r="A33" s="2" t="s">
        <v>65</v>
      </c>
    </row>
    <row r="35" spans="1:8" x14ac:dyDescent="0.25">
      <c r="A35" s="2" t="s">
        <v>4</v>
      </c>
      <c r="B35" s="15">
        <v>44900</v>
      </c>
      <c r="D35" s="3" t="s">
        <v>6</v>
      </c>
      <c r="E35" s="2" t="s">
        <v>22</v>
      </c>
    </row>
    <row r="36" spans="1:8" x14ac:dyDescent="0.25">
      <c r="A36" s="2" t="s">
        <v>75</v>
      </c>
      <c r="B36" s="3">
        <v>2.5760000000000001</v>
      </c>
      <c r="H36" s="2" t="s">
        <v>19</v>
      </c>
    </row>
    <row r="37" spans="1:8" x14ac:dyDescent="0.25">
      <c r="A37" s="2" t="s">
        <v>5</v>
      </c>
      <c r="B37" s="15">
        <v>2500</v>
      </c>
      <c r="D37" s="3" t="s">
        <v>6</v>
      </c>
      <c r="E37" s="13">
        <f>B35+B36*(B37/SQRT(B38))</f>
        <v>45820</v>
      </c>
      <c r="F37" s="2" t="s">
        <v>9</v>
      </c>
      <c r="H37" s="11">
        <f>E37-E38</f>
        <v>1840</v>
      </c>
    </row>
    <row r="38" spans="1:8" x14ac:dyDescent="0.25">
      <c r="A38" s="2" t="s">
        <v>3</v>
      </c>
      <c r="B38" s="3">
        <v>49</v>
      </c>
      <c r="D38" s="3" t="s">
        <v>6</v>
      </c>
      <c r="E38" s="13">
        <f>B35-B36*B37/(SQRT(B38))</f>
        <v>43980</v>
      </c>
      <c r="F38" s="2" t="s">
        <v>10</v>
      </c>
    </row>
    <row r="40" spans="1:8" x14ac:dyDescent="0.25">
      <c r="A40" s="16" t="s">
        <v>71</v>
      </c>
      <c r="G40" s="2" t="s">
        <v>70</v>
      </c>
    </row>
    <row r="42" spans="1:8" x14ac:dyDescent="0.25">
      <c r="A42" s="2" t="s">
        <v>72</v>
      </c>
    </row>
    <row r="60" spans="7:7" x14ac:dyDescent="0.25">
      <c r="G60"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Kros, John</dc:creator>
  <cp:lastModifiedBy>Kros, John</cp:lastModifiedBy>
  <dcterms:created xsi:type="dcterms:W3CDTF">2026-08-19T15:44:34Z</dcterms:created>
  <dcterms:modified xsi:type="dcterms:W3CDTF">2026-09-16T19:36:56Z</dcterms:modified>
</cp:coreProperties>
</file>