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8"/>
  <workbookPr autoCompressPictures="0"/>
  <mc:AlternateContent xmlns:mc="http://schemas.openxmlformats.org/markup-compatibility/2006">
    <mc:Choice Requires="x15">
      <x15ac:absPath xmlns:x15ac="http://schemas.microsoft.com/office/spreadsheetml/2010/11/ac" url="/Users/krosj/Desktop/TferFromMacalias/ECU/DSCI3023/"/>
    </mc:Choice>
  </mc:AlternateContent>
  <xr:revisionPtr revIDLastSave="0" documentId="13_ncr:1_{C9C3C22B-7D78-E14A-949F-2411A4F24EB2}" xr6:coauthVersionLast="47" xr6:coauthVersionMax="47" xr10:uidLastSave="{00000000-0000-0000-0000-000000000000}"/>
  <bookViews>
    <workbookView xWindow="1680" yWindow="740" windowWidth="24380" windowHeight="15860" xr2:uid="{00000000-000D-0000-FFFF-FFFF00000000}"/>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25" i="2" l="1"/>
  <c r="H7" i="1"/>
  <c r="G8" i="1"/>
  <c r="G9" i="1"/>
  <c r="G10" i="1"/>
  <c r="G11" i="1"/>
  <c r="G12" i="1"/>
  <c r="H12" i="1" s="1"/>
  <c r="G13" i="1"/>
  <c r="H13" i="1" s="1"/>
  <c r="G14" i="1"/>
  <c r="H14" i="1" s="1"/>
  <c r="G15" i="1"/>
  <c r="H15" i="1" s="1"/>
  <c r="G16" i="1"/>
  <c r="G17" i="1"/>
  <c r="G18" i="1"/>
  <c r="G7" i="1"/>
  <c r="E18" i="1"/>
  <c r="C18" i="1"/>
  <c r="D22" i="1"/>
  <c r="F22" i="1"/>
  <c r="F5" i="1"/>
  <c r="F6" i="1"/>
  <c r="G21" i="1"/>
  <c r="E21" i="1"/>
  <c r="C21" i="1"/>
  <c r="E6" i="1"/>
  <c r="E7" i="1"/>
  <c r="E8" i="1"/>
  <c r="E9" i="1"/>
  <c r="E10" i="1"/>
  <c r="F10" i="1" s="1"/>
  <c r="E11" i="1"/>
  <c r="F11" i="1" s="1"/>
  <c r="E12" i="1"/>
  <c r="F12" i="1" s="1"/>
  <c r="E13" i="1"/>
  <c r="F13" i="1" s="1"/>
  <c r="E14" i="1"/>
  <c r="E15" i="1"/>
  <c r="E16" i="1"/>
  <c r="E17" i="1"/>
  <c r="E5" i="1"/>
  <c r="I43" i="2"/>
  <c r="I28" i="2"/>
  <c r="I29" i="2"/>
  <c r="I30" i="2"/>
  <c r="I31" i="2"/>
  <c r="I32" i="2"/>
  <c r="I33" i="2"/>
  <c r="I34" i="2"/>
  <c r="I35" i="2"/>
  <c r="I36" i="2"/>
  <c r="I37" i="2"/>
  <c r="I38" i="2"/>
  <c r="I39" i="2"/>
  <c r="I40" i="2"/>
  <c r="I41" i="2"/>
  <c r="I42" i="2"/>
  <c r="I27" i="2"/>
  <c r="H8" i="1"/>
  <c r="H9" i="1"/>
  <c r="H10" i="1"/>
  <c r="H11" i="1"/>
  <c r="H16" i="1"/>
  <c r="H17" i="1"/>
  <c r="F7" i="1"/>
  <c r="F8" i="1"/>
  <c r="F9" i="1"/>
  <c r="F14" i="1"/>
  <c r="F15" i="1"/>
  <c r="F16" i="1"/>
  <c r="F17" i="1"/>
  <c r="C15" i="1"/>
  <c r="D15" i="1"/>
  <c r="C16" i="1"/>
  <c r="D16" i="1"/>
  <c r="C17" i="1"/>
  <c r="D17" i="1"/>
  <c r="C14" i="1"/>
  <c r="D14" i="1"/>
  <c r="C13" i="1"/>
  <c r="D13" i="1"/>
  <c r="C12" i="1"/>
  <c r="D12" i="1"/>
  <c r="C11" i="1"/>
  <c r="D11" i="1"/>
  <c r="C10" i="1"/>
  <c r="D10" i="1"/>
  <c r="C9" i="1"/>
  <c r="D9" i="1"/>
  <c r="C8" i="1"/>
  <c r="D8" i="1"/>
  <c r="C7" i="1"/>
  <c r="D7" i="1"/>
  <c r="C6" i="1"/>
  <c r="D6" i="1"/>
  <c r="C5" i="1"/>
  <c r="D5" i="1"/>
  <c r="C4" i="1"/>
  <c r="D4" i="1"/>
  <c r="C3" i="1"/>
  <c r="D3" i="1"/>
  <c r="H22" i="1" l="1"/>
</calcChain>
</file>

<file path=xl/sharedStrings.xml><?xml version="1.0" encoding="utf-8"?>
<sst xmlns="http://schemas.openxmlformats.org/spreadsheetml/2006/main" count="62" uniqueCount="58">
  <si>
    <t>Year</t>
  </si>
  <si>
    <t>Demand</t>
  </si>
  <si>
    <t>Naïve</t>
  </si>
  <si>
    <t>Naïve AD</t>
  </si>
  <si>
    <t>Forecast</t>
  </si>
  <si>
    <t>MAD</t>
  </si>
  <si>
    <t xml:space="preserve">1.  You must calculate the actual Naïve and MA methods correctly.  </t>
  </si>
  <si>
    <t>3.  In your exec summary you needed to have these basics for sure:</t>
  </si>
  <si>
    <t>- Section headers</t>
  </si>
  <si>
    <t>- intelligible discussion of the three methods</t>
  </si>
  <si>
    <t>- intelligible comparison of the numbers that came out of the 3 methods</t>
  </si>
  <si>
    <t>2.  The numbers in red above are the correct next period Forecasts and MAD numbers for each method</t>
  </si>
  <si>
    <t>- actual forecast numbers within the body of the summary and MAD #'s</t>
  </si>
  <si>
    <t>Sales ($000)</t>
  </si>
  <si>
    <t>Ads ($000)</t>
  </si>
  <si>
    <t># in the Sales Force</t>
  </si>
  <si>
    <t>???</t>
  </si>
  <si>
    <t>SUMMARY OUTPUT</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</si>
  <si>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</si>
  <si>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</si>
  <si>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</si>
  <si>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</si>
  <si>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</si>
  <si>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</si>
  <si>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</si>
  <si>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</si>
  <si>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</si>
  <si>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</si>
  <si>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</si>
  <si>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</si>
  <si>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</si>
  <si>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</si>
  <si>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</si>
  <si>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</si>
  <si>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</si>
  <si>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</si>
  <si>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</si>
  <si>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</si>
  <si>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</si>
  <si>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</si>
  <si>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</si>
  <si>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RESIDUAL OUTPUT</t>
  </si>
  <si>
    <t>Observation</t>
  </si>
  <si>
    <t>Predicted Sales ($000)</t>
  </si>
  <si>
    <t>Residuals</t>
  </si>
  <si>
    <t>yhat=-392.2-0.155*x1+4.966*x2</t>
  </si>
  <si>
    <t>3MA</t>
  </si>
  <si>
    <t>3MA AD</t>
  </si>
  <si>
    <t>5MA</t>
  </si>
  <si>
    <t>5MA AD</t>
  </si>
  <si>
    <t>- a concise summary table of your 2026 (one step ahead) forecasts &amp; MAD #'s (some sort of table is much better than none)</t>
  </si>
  <si>
    <t>4.  You may see comments on your paper such as "What is your 202x Forecast?" or "MAD numbers are incorrect".  Those comments are my way of saying you are missing something or what you wrote does not make sense.</t>
  </si>
  <si>
    <t>6.  You need to report on the LR statistics, R, F, &amp; t &amp; interpret what they mean regarding your LR model</t>
  </si>
  <si>
    <t>7.  You need to calculate the MAD for your LR model &amp; compare it to the 3 earlier model's MAD #'s</t>
  </si>
  <si>
    <t>8.  You need to speak to the fact that the LR model is a better model since it has lower MAD &amp; the stats show it is performing well</t>
  </si>
  <si>
    <t>9.  A strong Conc/Rec section that sums up action items &amp; final #'s</t>
  </si>
  <si>
    <t>yhat=</t>
  </si>
  <si>
    <t>5.  You need to run a linear regression analysis (refer to next worksheet items that are in red bold)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</si>
</sst>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rgb="FFFF0000"/>
      <name val="Calibri"/>
      <family val="2"/>
      <scheme val="minor"/>
    </font>
    <font>
      <u/>
      <sz val="11"/>
      <color theme="10"/>
      <name val="Calibri"/>
      <family val="2"/>
      <scheme val="minor"/>
    </font>
    <font>
      <u/>
      <sz val="11"/>
      <color theme="11"/>
      <name val="Calibri"/>
      <family val="2"/>
      <scheme val="minor"/>
    </font>
    <font>
      <sz val="12"/>
      <color theme="1"/>
      <name val="Times"/>
      <family val="1"/>
    </font>
    <font>
      <sz val="12"/>
      <color rgb="FF000000"/>
      <name val="Times"/>
      <family val="1"/>
    </font>
    <font>
      <b/>
      <sz val="12"/>
      <color rgb="FF000000"/>
      <name val="Times"/>
      <family val="1"/>
    </font>
    <font>
      <i/>
      <sz val="11"/>
      <color theme="1"/>
      <name val="Calibri"/>
      <family val="2"/>
      <scheme val="minor"/>
    </font>
    <font>
      <sz val="11"/>
      <color rgb="FFFF0000"/>
      <name val="Calibri"/>
      <family val="2"/>
      <scheme val="minor"/>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5">
    <xf numFmtId="0" fontId="0" fillId="0" borderId="0" xfId="0"/>
    <xf numFmtId="0" fontId="1" fillId="0" borderId="0" xfId="0" applyFont="1"/>
    <xf numFmtId="0" fontId="0" fillId="0" borderId="0" xfId="0" quotePrefix="1"/>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0" xfId="0" applyFont="1" applyAlignment="1">
      <alignment horizontal="left" vertical="center" indent="15"/>
    </xf>
    <xf numFmtId="0" fontId="0" fillId="0" borderId="5" xfId="0" applyBorder="1"/>
    <xf numFmtId="0" fontId="7" fillId="0" borderId="6" xfId="0" applyFont="1" applyBorder="1" applyAlignment="1">
      <alignment horizontal="center"/>
    </xf>
    <xf numFmtId="0" fontId="7" fillId="0" borderId="6" xfId="0" applyFont="1" applyBorder="1" applyAlignment="1">
      <alignment horizontal="centerContinuous"/>
    </xf>
    <xf numFmtId="0" fontId="8" fillId="0" borderId="0" xfId="0" applyFont="1"/>
    <xf numFmtId="0" fontId="1" fillId="0" borderId="5" xfId="0" applyFont="1" applyBorder="1"/>
    <xf numFmtId="0" fontId="1" fillId="0" borderId="0" xfId="0" applyFont="1" applyAlignment="1">
      <alignment horizontal="right"/>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8"/>
  <sheetViews>
    <sheetView tabSelected="1" topLeftCell="A14" zoomScale="130" zoomScaleNormal="130" workbookViewId="0">
      <selection activeCell="A36" sqref="A36"/>
    </sheetView>
  </sheetViews>
  <sheetFormatPr baseColWidth="10" defaultColWidth="8.83203125" defaultRowHeight="15"/>
  <sheetData>
    <row r="1" spans="1:8" ht="16" thickBot="1">
      <c r="A1" t="s">
        <v>0</v>
      </c>
      <c r="B1" t="s">
        <v>1</v>
      </c>
      <c r="C1" t="s">
        <v>2</v>
      </c>
      <c r="D1" t="s">
        <v>3</v>
      </c>
      <c r="E1" t="s">
        <v>46</v>
      </c>
      <c r="F1" t="s">
        <v>47</v>
      </c>
      <c r="G1" t="s">
        <v>48</v>
      </c>
      <c r="H1" t="s">
        <v>49</v>
      </c>
    </row>
    <row r="2" spans="1:8" ht="17" thickBot="1">
      <c r="A2">
        <v>2010</v>
      </c>
      <c r="B2" s="3">
        <v>181.42</v>
      </c>
    </row>
    <row r="3" spans="1:8" ht="17" thickBot="1">
      <c r="A3">
        <v>2011</v>
      </c>
      <c r="B3" s="4">
        <v>420.33</v>
      </c>
      <c r="C3">
        <f>B2</f>
        <v>181.42</v>
      </c>
      <c r="D3">
        <f>ABS(B3-C3)</f>
        <v>238.91</v>
      </c>
    </row>
    <row r="4" spans="1:8" ht="17" thickBot="1">
      <c r="A4">
        <v>2012</v>
      </c>
      <c r="B4" s="4">
        <v>496.3</v>
      </c>
      <c r="C4">
        <f t="shared" ref="C4:C14" si="0">B3</f>
        <v>420.33</v>
      </c>
      <c r="D4">
        <f t="shared" ref="D4:D14" si="1">ABS(B4-C4)</f>
        <v>75.970000000000027</v>
      </c>
    </row>
    <row r="5" spans="1:8" ht="17" thickBot="1">
      <c r="A5">
        <v>2013</v>
      </c>
      <c r="B5" s="4">
        <v>182.77</v>
      </c>
      <c r="C5">
        <f t="shared" si="0"/>
        <v>496.3</v>
      </c>
      <c r="D5">
        <f t="shared" si="1"/>
        <v>313.52999999999997</v>
      </c>
      <c r="E5">
        <f>AVERAGE(B2:B4)</f>
        <v>366.01666666666665</v>
      </c>
      <c r="F5">
        <f>ABS(B5-E5)</f>
        <v>183.24666666666664</v>
      </c>
    </row>
    <row r="6" spans="1:8" ht="17" thickBot="1">
      <c r="A6">
        <v>2014</v>
      </c>
      <c r="B6" s="4">
        <v>288.75</v>
      </c>
      <c r="C6">
        <f t="shared" si="0"/>
        <v>182.77</v>
      </c>
      <c r="D6">
        <f t="shared" si="1"/>
        <v>105.97999999999999</v>
      </c>
      <c r="E6">
        <f t="shared" ref="E6:E18" si="2">AVERAGE(B3:B5)</f>
        <v>366.4666666666667</v>
      </c>
      <c r="F6">
        <f t="shared" ref="F6:F17" si="3">ABS(B6-E6)</f>
        <v>77.716666666666697</v>
      </c>
    </row>
    <row r="7" spans="1:8" ht="17" thickBot="1">
      <c r="A7">
        <v>2015</v>
      </c>
      <c r="B7" s="4">
        <v>489.12</v>
      </c>
      <c r="C7">
        <f t="shared" si="0"/>
        <v>288.75</v>
      </c>
      <c r="D7">
        <f t="shared" si="1"/>
        <v>200.37</v>
      </c>
      <c r="E7">
        <f t="shared" si="2"/>
        <v>322.60666666666668</v>
      </c>
      <c r="F7">
        <f t="shared" si="3"/>
        <v>166.51333333333332</v>
      </c>
      <c r="G7">
        <f>AVERAGE(B2:B6)</f>
        <v>313.91399999999999</v>
      </c>
      <c r="H7">
        <f>ABS(B7-G7)</f>
        <v>175.20600000000002</v>
      </c>
    </row>
    <row r="8" spans="1:8" ht="17" thickBot="1">
      <c r="A8">
        <v>2016</v>
      </c>
      <c r="B8" s="4">
        <v>496.79</v>
      </c>
      <c r="C8">
        <f t="shared" si="0"/>
        <v>489.12</v>
      </c>
      <c r="D8">
        <f t="shared" si="1"/>
        <v>7.6700000000000159</v>
      </c>
      <c r="E8">
        <f t="shared" si="2"/>
        <v>320.21333333333331</v>
      </c>
      <c r="F8">
        <f t="shared" si="3"/>
        <v>176.57666666666671</v>
      </c>
      <c r="G8">
        <f t="shared" ref="G8:G18" si="4">AVERAGE(B3:B7)</f>
        <v>375.45400000000001</v>
      </c>
      <c r="H8">
        <f t="shared" ref="H7:H17" si="5">ABS(B8-G8)</f>
        <v>121.33600000000001</v>
      </c>
    </row>
    <row r="9" spans="1:8" ht="17" thickBot="1">
      <c r="A9">
        <v>2017</v>
      </c>
      <c r="B9" s="4">
        <v>585.97</v>
      </c>
      <c r="C9">
        <f t="shared" si="0"/>
        <v>496.79</v>
      </c>
      <c r="D9">
        <f t="shared" si="1"/>
        <v>89.18</v>
      </c>
      <c r="E9">
        <f t="shared" si="2"/>
        <v>424.88666666666671</v>
      </c>
      <c r="F9">
        <f t="shared" si="3"/>
        <v>161.08333333333331</v>
      </c>
      <c r="G9">
        <f t="shared" si="4"/>
        <v>390.74599999999998</v>
      </c>
      <c r="H9">
        <f t="shared" si="5"/>
        <v>195.22400000000005</v>
      </c>
    </row>
    <row r="10" spans="1:8" ht="17" thickBot="1">
      <c r="A10">
        <v>2018</v>
      </c>
      <c r="B10" s="4">
        <v>632.16999999999996</v>
      </c>
      <c r="C10">
        <f t="shared" si="0"/>
        <v>585.97</v>
      </c>
      <c r="D10">
        <f t="shared" si="1"/>
        <v>46.199999999999932</v>
      </c>
      <c r="E10">
        <f t="shared" si="2"/>
        <v>523.96</v>
      </c>
      <c r="F10">
        <f t="shared" si="3"/>
        <v>108.20999999999992</v>
      </c>
      <c r="G10">
        <f t="shared" si="4"/>
        <v>408.68</v>
      </c>
      <c r="H10">
        <f t="shared" si="5"/>
        <v>223.48999999999995</v>
      </c>
    </row>
    <row r="11" spans="1:8" ht="17" thickBot="1">
      <c r="A11">
        <v>2019</v>
      </c>
      <c r="B11" s="4">
        <v>697.22</v>
      </c>
      <c r="C11">
        <f t="shared" si="0"/>
        <v>632.16999999999996</v>
      </c>
      <c r="D11">
        <f t="shared" si="1"/>
        <v>65.050000000000068</v>
      </c>
      <c r="E11">
        <f t="shared" si="2"/>
        <v>571.64333333333332</v>
      </c>
      <c r="F11">
        <f t="shared" si="3"/>
        <v>125.57666666666671</v>
      </c>
      <c r="G11">
        <f t="shared" si="4"/>
        <v>498.56000000000006</v>
      </c>
      <c r="H11">
        <f t="shared" si="5"/>
        <v>198.65999999999997</v>
      </c>
    </row>
    <row r="12" spans="1:8" ht="17" thickBot="1">
      <c r="A12">
        <v>2020</v>
      </c>
      <c r="B12" s="4">
        <v>322.2</v>
      </c>
      <c r="C12">
        <f t="shared" si="0"/>
        <v>697.22</v>
      </c>
      <c r="D12">
        <f t="shared" si="1"/>
        <v>375.02000000000004</v>
      </c>
      <c r="E12">
        <f t="shared" si="2"/>
        <v>638.45333333333326</v>
      </c>
      <c r="F12">
        <f t="shared" si="3"/>
        <v>316.25333333333327</v>
      </c>
      <c r="G12">
        <f t="shared" si="4"/>
        <v>580.25400000000013</v>
      </c>
      <c r="H12">
        <f t="shared" si="5"/>
        <v>258.05400000000014</v>
      </c>
    </row>
    <row r="13" spans="1:8" ht="17" thickBot="1">
      <c r="A13">
        <v>2021</v>
      </c>
      <c r="B13" s="4">
        <v>485.37</v>
      </c>
      <c r="C13">
        <f t="shared" si="0"/>
        <v>322.2</v>
      </c>
      <c r="D13">
        <f t="shared" si="1"/>
        <v>163.17000000000002</v>
      </c>
      <c r="E13">
        <f t="shared" si="2"/>
        <v>550.53</v>
      </c>
      <c r="F13">
        <f t="shared" si="3"/>
        <v>65.159999999999968</v>
      </c>
      <c r="G13">
        <f t="shared" si="4"/>
        <v>546.86999999999989</v>
      </c>
      <c r="H13">
        <f t="shared" si="5"/>
        <v>61.499999999999886</v>
      </c>
    </row>
    <row r="14" spans="1:8" ht="17" thickBot="1">
      <c r="A14">
        <v>2022</v>
      </c>
      <c r="B14" s="4">
        <v>524.45000000000005</v>
      </c>
      <c r="C14">
        <f t="shared" si="0"/>
        <v>485.37</v>
      </c>
      <c r="D14">
        <f t="shared" si="1"/>
        <v>39.080000000000041</v>
      </c>
      <c r="E14">
        <f t="shared" si="2"/>
        <v>501.59666666666664</v>
      </c>
      <c r="F14">
        <f t="shared" si="3"/>
        <v>22.85333333333341</v>
      </c>
      <c r="G14">
        <f t="shared" si="4"/>
        <v>544.58600000000001</v>
      </c>
      <c r="H14">
        <f t="shared" si="5"/>
        <v>20.135999999999967</v>
      </c>
    </row>
    <row r="15" spans="1:8" ht="17" thickBot="1">
      <c r="A15">
        <v>2023</v>
      </c>
      <c r="B15" s="4">
        <v>320.16000000000003</v>
      </c>
      <c r="C15">
        <f t="shared" ref="C15:C18" si="6">B14</f>
        <v>524.45000000000005</v>
      </c>
      <c r="D15">
        <f t="shared" ref="D15:D17" si="7">ABS(B15-C15)</f>
        <v>204.29000000000002</v>
      </c>
      <c r="E15">
        <f t="shared" si="2"/>
        <v>444.00666666666666</v>
      </c>
      <c r="F15">
        <f t="shared" si="3"/>
        <v>123.84666666666664</v>
      </c>
      <c r="G15">
        <f t="shared" si="4"/>
        <v>532.28199999999993</v>
      </c>
      <c r="H15">
        <f t="shared" si="5"/>
        <v>212.1219999999999</v>
      </c>
    </row>
    <row r="16" spans="1:8" ht="17" thickBot="1">
      <c r="A16">
        <v>2024</v>
      </c>
      <c r="B16" s="4">
        <v>321.60000000000002</v>
      </c>
      <c r="C16">
        <f t="shared" si="6"/>
        <v>320.16000000000003</v>
      </c>
      <c r="D16">
        <f t="shared" si="7"/>
        <v>1.4399999999999977</v>
      </c>
      <c r="E16">
        <f t="shared" si="2"/>
        <v>443.32666666666665</v>
      </c>
      <c r="F16">
        <f t="shared" si="3"/>
        <v>121.72666666666663</v>
      </c>
      <c r="G16">
        <f t="shared" si="4"/>
        <v>469.88</v>
      </c>
      <c r="H16">
        <f t="shared" si="5"/>
        <v>148.27999999999997</v>
      </c>
    </row>
    <row r="17" spans="1:8" ht="17" thickBot="1">
      <c r="A17">
        <v>2025</v>
      </c>
      <c r="B17" s="4">
        <v>424.14</v>
      </c>
      <c r="C17">
        <f t="shared" si="6"/>
        <v>321.60000000000002</v>
      </c>
      <c r="D17">
        <f t="shared" si="7"/>
        <v>102.53999999999996</v>
      </c>
      <c r="E17">
        <f t="shared" si="2"/>
        <v>388.73666666666668</v>
      </c>
      <c r="F17">
        <f t="shared" si="3"/>
        <v>35.403333333333308</v>
      </c>
      <c r="G17">
        <f t="shared" si="4"/>
        <v>394.75600000000003</v>
      </c>
      <c r="H17">
        <f t="shared" si="5"/>
        <v>29.383999999999958</v>
      </c>
    </row>
    <row r="18" spans="1:8">
      <c r="A18">
        <v>2026</v>
      </c>
      <c r="C18">
        <f>B17</f>
        <v>424.14</v>
      </c>
      <c r="E18">
        <f>AVERAGE(B15:B17)</f>
        <v>355.3</v>
      </c>
      <c r="G18">
        <f t="shared" si="4"/>
        <v>415.14399999999995</v>
      </c>
    </row>
    <row r="21" spans="1:8">
      <c r="A21" s="1" t="s">
        <v>4</v>
      </c>
      <c r="C21" s="1">
        <f>C18</f>
        <v>424.14</v>
      </c>
      <c r="D21" s="1"/>
      <c r="E21" s="1">
        <f>E18</f>
        <v>355.3</v>
      </c>
      <c r="F21" s="1"/>
      <c r="G21" s="1">
        <f>G18</f>
        <v>415.14399999999995</v>
      </c>
      <c r="H21" s="1"/>
    </row>
    <row r="22" spans="1:8">
      <c r="A22" s="1" t="s">
        <v>5</v>
      </c>
      <c r="C22" s="1"/>
      <c r="D22" s="1">
        <f>AVERAGE(D3:D17)</f>
        <v>135.22666666666666</v>
      </c>
      <c r="E22" s="1"/>
      <c r="F22" s="1">
        <f>AVERAGE(F5:F17)</f>
        <v>129.55128205128204</v>
      </c>
      <c r="G22" s="1"/>
      <c r="H22" s="1">
        <f>AVERAGE(H6:H17)</f>
        <v>149.39927272727274</v>
      </c>
    </row>
    <row r="25" spans="1:8">
      <c r="A25" t="s">
        <v>6</v>
      </c>
    </row>
    <row r="26" spans="1:8">
      <c r="A26" t="s">
        <v>11</v>
      </c>
    </row>
    <row r="27" spans="1:8">
      <c r="A27" t="s">
        <v>7</v>
      </c>
    </row>
    <row r="28" spans="1:8">
      <c r="A28" s="2" t="s">
        <v>8</v>
      </c>
    </row>
    <row r="29" spans="1:8">
      <c r="A29" s="2" t="s">
        <v>12</v>
      </c>
    </row>
    <row r="30" spans="1:8">
      <c r="A30" s="2" t="s">
        <v>9</v>
      </c>
    </row>
    <row r="31" spans="1:8">
      <c r="A31" s="2" t="s">
        <v>10</v>
      </c>
    </row>
    <row r="32" spans="1:8">
      <c r="A32" s="2" t="s">
        <v>50</v>
      </c>
    </row>
    <row r="33" spans="1:1">
      <c r="A33" t="s">
        <v>51</v>
      </c>
    </row>
    <row r="34" spans="1:1">
      <c r="A34" t="s">
        <v>57</v>
      </c>
    </row>
    <row r="35" spans="1:1">
      <c r="A35" t="s">
        <v>52</v>
      </c>
    </row>
    <row r="36" spans="1:1">
      <c r="A36" t="s">
        <v>53</v>
      </c>
    </row>
    <row r="37" spans="1:1">
      <c r="A37" t="s">
        <v>54</v>
      </c>
    </row>
    <row r="38" spans="1:1">
      <c r="A38" t="s">
        <v>55</v>
      </c>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A7B9F-9A5D-7A41-B943-B80B4242603E}">
  <dimension ref="A1:N43"/>
  <sheetViews>
    <sheetView workbookViewId="0">
      <selection activeCell="K27" sqref="K27"/>
    </sheetView>
  </sheetViews>
  <sheetFormatPr baseColWidth="10" defaultRowHeight="15"/>
  <sheetData>
    <row r="1" spans="1:11" ht="35" thickBot="1">
      <c r="A1" s="5" t="s">
        <v>0</v>
      </c>
      <c r="B1" s="6" t="s">
        <v>13</v>
      </c>
      <c r="C1" s="6" t="s">
        <v>14</v>
      </c>
      <c r="D1" s="6" t="s">
        <v>15</v>
      </c>
    </row>
    <row r="2" spans="1:11" ht="17" thickBot="1">
      <c r="A2" s="4">
        <v>2007</v>
      </c>
      <c r="B2" s="7">
        <v>181.42</v>
      </c>
      <c r="C2" s="7">
        <v>41</v>
      </c>
      <c r="D2" s="7">
        <v>101</v>
      </c>
      <c r="F2" t="s">
        <v>17</v>
      </c>
    </row>
    <row r="3" spans="1:11" ht="17" thickBot="1">
      <c r="A3" s="4">
        <v>2008</v>
      </c>
      <c r="B3" s="7">
        <v>420.33</v>
      </c>
      <c r="C3" s="7">
        <v>73</v>
      </c>
      <c r="D3" s="7">
        <v>176</v>
      </c>
    </row>
    <row r="4" spans="1:11" ht="17" thickBot="1">
      <c r="A4" s="4">
        <v>2009</v>
      </c>
      <c r="B4" s="7">
        <v>496.3</v>
      </c>
      <c r="C4" s="7">
        <v>54</v>
      </c>
      <c r="D4" s="7">
        <v>175</v>
      </c>
      <c r="F4" s="11" t="s">
        <v>18</v>
      </c>
      <c r="G4" s="11"/>
    </row>
    <row r="5" spans="1:11" ht="17" thickBot="1">
      <c r="A5" s="4">
        <v>2010</v>
      </c>
      <c r="B5" s="7">
        <v>182.77</v>
      </c>
      <c r="C5" s="7">
        <v>67</v>
      </c>
      <c r="D5" s="7">
        <v>132</v>
      </c>
      <c r="F5" t="s">
        <v>19</v>
      </c>
      <c r="G5">
        <v>0.86847350857215544</v>
      </c>
    </row>
    <row r="6" spans="1:11" ht="17" thickBot="1">
      <c r="A6" s="4">
        <v>2011</v>
      </c>
      <c r="B6" s="7">
        <v>288.75</v>
      </c>
      <c r="C6" s="7">
        <v>53</v>
      </c>
      <c r="D6" s="7">
        <v>142</v>
      </c>
      <c r="F6" t="s">
        <v>20</v>
      </c>
      <c r="G6" s="1">
        <v>0.75424623509162969</v>
      </c>
    </row>
    <row r="7" spans="1:11" ht="17" thickBot="1">
      <c r="A7" s="4">
        <v>2012</v>
      </c>
      <c r="B7" s="7">
        <v>489.12</v>
      </c>
      <c r="C7" s="7">
        <v>78</v>
      </c>
      <c r="D7" s="7">
        <v>186</v>
      </c>
      <c r="F7" t="s">
        <v>21</v>
      </c>
      <c r="G7">
        <v>0.71643796356726497</v>
      </c>
    </row>
    <row r="8" spans="1:11" ht="17" thickBot="1">
      <c r="A8" s="4">
        <v>2013</v>
      </c>
      <c r="B8" s="7">
        <v>496.79</v>
      </c>
      <c r="C8" s="7">
        <v>80</v>
      </c>
      <c r="D8" s="7">
        <v>184</v>
      </c>
      <c r="F8" t="s">
        <v>22</v>
      </c>
      <c r="G8">
        <v>80.096407351013951</v>
      </c>
    </row>
    <row r="9" spans="1:11" ht="17" thickBot="1">
      <c r="A9" s="4">
        <v>2014</v>
      </c>
      <c r="B9" s="7">
        <v>585.97</v>
      </c>
      <c r="C9" s="7">
        <v>72</v>
      </c>
      <c r="D9" s="7">
        <v>195</v>
      </c>
      <c r="F9" s="9" t="s">
        <v>23</v>
      </c>
      <c r="G9" s="9">
        <v>16</v>
      </c>
    </row>
    <row r="10" spans="1:11" ht="17" thickBot="1">
      <c r="A10" s="4">
        <v>2015</v>
      </c>
      <c r="B10" s="7">
        <v>632.16999999999996</v>
      </c>
      <c r="C10" s="7">
        <v>86</v>
      </c>
      <c r="D10" s="7">
        <v>200</v>
      </c>
    </row>
    <row r="11" spans="1:11" ht="17" thickBot="1">
      <c r="A11" s="4">
        <v>2016</v>
      </c>
      <c r="B11" s="7">
        <v>697.22</v>
      </c>
      <c r="C11" s="7">
        <v>82</v>
      </c>
      <c r="D11" s="7">
        <v>177</v>
      </c>
      <c r="F11" t="s">
        <v>24</v>
      </c>
    </row>
    <row r="12" spans="1:11" ht="17" thickBot="1">
      <c r="A12" s="4">
        <v>2017</v>
      </c>
      <c r="B12" s="7">
        <v>322.2</v>
      </c>
      <c r="C12" s="7">
        <v>76</v>
      </c>
      <c r="D12" s="7">
        <v>149</v>
      </c>
      <c r="F12" s="10"/>
      <c r="G12" s="10" t="s">
        <v>29</v>
      </c>
      <c r="H12" s="10" t="s">
        <v>30</v>
      </c>
      <c r="I12" s="10" t="s">
        <v>31</v>
      </c>
      <c r="J12" s="10" t="s">
        <v>32</v>
      </c>
      <c r="K12" s="10" t="s">
        <v>33</v>
      </c>
    </row>
    <row r="13" spans="1:11" ht="17" thickBot="1">
      <c r="A13" s="4">
        <v>2018</v>
      </c>
      <c r="B13" s="7">
        <v>485.37</v>
      </c>
      <c r="C13" s="7">
        <v>55</v>
      </c>
      <c r="D13" s="7">
        <v>189</v>
      </c>
      <c r="F13" t="s">
        <v>25</v>
      </c>
      <c r="G13">
        <v>2</v>
      </c>
      <c r="H13">
        <v>255966.06778298572</v>
      </c>
      <c r="I13">
        <v>127983.03389149286</v>
      </c>
      <c r="J13" s="1">
        <v>19.94923874278604</v>
      </c>
      <c r="K13">
        <v>1.092071740936089E-4</v>
      </c>
    </row>
    <row r="14" spans="1:11" ht="17" thickBot="1">
      <c r="A14" s="4">
        <v>2019</v>
      </c>
      <c r="B14" s="7">
        <v>524.45000000000005</v>
      </c>
      <c r="C14" s="7">
        <v>79</v>
      </c>
      <c r="D14" s="7">
        <v>190</v>
      </c>
      <c r="F14" t="s">
        <v>26</v>
      </c>
      <c r="G14">
        <v>13</v>
      </c>
      <c r="H14">
        <v>83400.648117014294</v>
      </c>
      <c r="I14">
        <v>6415.4344705395615</v>
      </c>
    </row>
    <row r="15" spans="1:11" ht="17" thickBot="1">
      <c r="A15" s="4">
        <v>2020</v>
      </c>
      <c r="B15" s="7">
        <v>320.16000000000003</v>
      </c>
      <c r="C15" s="7">
        <v>81</v>
      </c>
      <c r="D15" s="7">
        <v>151</v>
      </c>
      <c r="F15" s="9" t="s">
        <v>27</v>
      </c>
      <c r="G15" s="9">
        <v>15</v>
      </c>
      <c r="H15" s="9">
        <v>339366.71590000001</v>
      </c>
      <c r="I15" s="9"/>
      <c r="J15" s="9"/>
      <c r="K15" s="9"/>
    </row>
    <row r="16" spans="1:11" ht="17" thickBot="1">
      <c r="A16" s="4">
        <v>2021</v>
      </c>
      <c r="B16" s="7">
        <v>321.60000000000002</v>
      </c>
      <c r="C16" s="7">
        <v>79</v>
      </c>
      <c r="D16" s="7">
        <v>168</v>
      </c>
    </row>
    <row r="17" spans="1:14" ht="17" thickBot="1">
      <c r="A17" s="4">
        <v>2022</v>
      </c>
      <c r="B17" s="7">
        <v>424.14</v>
      </c>
      <c r="C17" s="7">
        <v>72</v>
      </c>
      <c r="D17" s="7">
        <v>167</v>
      </c>
      <c r="F17" s="10"/>
      <c r="G17" s="10" t="s">
        <v>34</v>
      </c>
      <c r="H17" s="10" t="s">
        <v>22</v>
      </c>
      <c r="I17" s="10" t="s">
        <v>35</v>
      </c>
      <c r="J17" s="10" t="s">
        <v>36</v>
      </c>
      <c r="K17" s="10" t="s">
        <v>37</v>
      </c>
      <c r="L17" s="10" t="s">
        <v>38</v>
      </c>
      <c r="M17" s="10" t="s">
        <v>39</v>
      </c>
      <c r="N17" s="10" t="s">
        <v>40</v>
      </c>
    </row>
    <row r="18" spans="1:14" ht="18" thickBot="1">
      <c r="A18" s="4">
        <v>2023</v>
      </c>
      <c r="B18" s="7" t="s">
        <v>16</v>
      </c>
      <c r="C18" s="7"/>
      <c r="D18" s="7"/>
      <c r="F18" t="s">
        <v>28</v>
      </c>
      <c r="G18">
        <v>-392.20443961857296</v>
      </c>
      <c r="H18">
        <v>139.85818560147362</v>
      </c>
      <c r="I18" s="1">
        <v>-2.8043009276279394</v>
      </c>
      <c r="J18">
        <v>1.4906490626829553E-2</v>
      </c>
      <c r="K18">
        <v>-694.3496801417524</v>
      </c>
      <c r="L18">
        <v>-90.059199095393524</v>
      </c>
      <c r="M18">
        <v>-694.3496801417524</v>
      </c>
      <c r="N18">
        <v>-90.059199095393524</v>
      </c>
    </row>
    <row r="19" spans="1:14" ht="16">
      <c r="A19" s="8"/>
      <c r="F19" t="s">
        <v>14</v>
      </c>
      <c r="G19">
        <v>-0.15529268350104189</v>
      </c>
      <c r="H19">
        <v>1.9523668675646517</v>
      </c>
      <c r="I19" s="1">
        <v>-7.9540728784621956E-2</v>
      </c>
      <c r="J19">
        <v>0.93781392948008668</v>
      </c>
      <c r="K19">
        <v>-4.3731248701041592</v>
      </c>
      <c r="L19">
        <v>4.0625395031020757</v>
      </c>
      <c r="M19">
        <v>-4.3731248701041592</v>
      </c>
      <c r="N19">
        <v>4.0625395031020757</v>
      </c>
    </row>
    <row r="20" spans="1:14" ht="16" thickBot="1">
      <c r="F20" s="9" t="s">
        <v>15</v>
      </c>
      <c r="G20" s="9">
        <v>4.9661451084587407</v>
      </c>
      <c r="H20" s="9">
        <v>0.95290324434911267</v>
      </c>
      <c r="I20" s="13">
        <v>5.2115942913500115</v>
      </c>
      <c r="J20" s="9">
        <v>1.6767547841788172E-4</v>
      </c>
      <c r="K20" s="9">
        <v>2.9075228067252121</v>
      </c>
      <c r="L20" s="9">
        <v>7.0247674101922692</v>
      </c>
      <c r="M20" s="9">
        <v>2.9075228067252121</v>
      </c>
      <c r="N20" s="9">
        <v>7.0247674101922692</v>
      </c>
    </row>
    <row r="24" spans="1:14">
      <c r="F24" t="s">
        <v>41</v>
      </c>
      <c r="K24" s="1" t="s">
        <v>45</v>
      </c>
    </row>
    <row r="25" spans="1:14" ht="16" thickBot="1">
      <c r="K25" s="14" t="s">
        <v>56</v>
      </c>
      <c r="L25" s="1">
        <f>G18+G19*87+G20*137</f>
        <v>274.64697677568387</v>
      </c>
    </row>
    <row r="26" spans="1:14">
      <c r="F26" s="10" t="s">
        <v>42</v>
      </c>
      <c r="G26" s="10" t="s">
        <v>43</v>
      </c>
      <c r="H26" s="10" t="s">
        <v>44</v>
      </c>
    </row>
    <row r="27" spans="1:14">
      <c r="F27">
        <v>1</v>
      </c>
      <c r="G27">
        <v>103.00921631221712</v>
      </c>
      <c r="H27">
        <v>78.410783687782867</v>
      </c>
      <c r="I27">
        <f>ABS(H27)</f>
        <v>78.410783687782867</v>
      </c>
    </row>
    <row r="28" spans="1:14">
      <c r="F28">
        <v>2</v>
      </c>
      <c r="G28">
        <v>470.50073357458928</v>
      </c>
      <c r="H28">
        <v>-50.170733574589292</v>
      </c>
      <c r="I28">
        <f t="shared" ref="I28:I42" si="0">ABS(H28)</f>
        <v>50.170733574589292</v>
      </c>
    </row>
    <row r="29" spans="1:14">
      <c r="F29">
        <v>3</v>
      </c>
      <c r="G29">
        <v>468.48514945265038</v>
      </c>
      <c r="H29">
        <v>27.814850547349636</v>
      </c>
      <c r="I29">
        <f t="shared" si="0"/>
        <v>27.814850547349636</v>
      </c>
    </row>
    <row r="30" spans="1:14">
      <c r="F30">
        <v>4</v>
      </c>
      <c r="G30">
        <v>252.92210490341097</v>
      </c>
      <c r="H30">
        <v>-70.152104903410958</v>
      </c>
      <c r="I30">
        <f t="shared" si="0"/>
        <v>70.152104903410958</v>
      </c>
    </row>
    <row r="31" spans="1:14">
      <c r="F31">
        <v>5</v>
      </c>
      <c r="G31">
        <v>304.75765355701293</v>
      </c>
      <c r="H31">
        <v>-16.007653557012929</v>
      </c>
      <c r="I31">
        <f t="shared" si="0"/>
        <v>16.007653557012929</v>
      </c>
    </row>
    <row r="32" spans="1:14">
      <c r="F32">
        <v>6</v>
      </c>
      <c r="G32">
        <v>519.3857212416716</v>
      </c>
      <c r="H32">
        <v>-30.265721241671599</v>
      </c>
      <c r="I32">
        <f t="shared" si="0"/>
        <v>30.265721241671599</v>
      </c>
    </row>
    <row r="33" spans="6:9">
      <c r="F33">
        <v>7</v>
      </c>
      <c r="G33">
        <v>509.14284565775199</v>
      </c>
      <c r="H33">
        <v>-12.352845657751971</v>
      </c>
      <c r="I33">
        <f t="shared" si="0"/>
        <v>12.352845657751971</v>
      </c>
    </row>
    <row r="34" spans="6:9">
      <c r="F34">
        <v>8</v>
      </c>
      <c r="G34">
        <v>565.01278331880644</v>
      </c>
      <c r="H34">
        <v>20.957216681193586</v>
      </c>
      <c r="I34">
        <f t="shared" si="0"/>
        <v>20.957216681193586</v>
      </c>
    </row>
    <row r="35" spans="6:9">
      <c r="F35">
        <v>9</v>
      </c>
      <c r="G35">
        <v>587.66941129208556</v>
      </c>
      <c r="H35">
        <v>44.500588707914403</v>
      </c>
      <c r="I35">
        <f t="shared" si="0"/>
        <v>44.500588707914403</v>
      </c>
    </row>
    <row r="36" spans="6:9">
      <c r="F36">
        <v>10</v>
      </c>
      <c r="G36">
        <v>474.06924453153874</v>
      </c>
      <c r="H36">
        <v>223.15075546846128</v>
      </c>
      <c r="I36">
        <f t="shared" si="0"/>
        <v>223.15075546846128</v>
      </c>
    </row>
    <row r="37" spans="6:9">
      <c r="F37">
        <v>11</v>
      </c>
      <c r="G37">
        <v>335.94893759570027</v>
      </c>
      <c r="H37">
        <v>-13.748937595700284</v>
      </c>
      <c r="I37">
        <f t="shared" si="0"/>
        <v>13.748937595700284</v>
      </c>
    </row>
    <row r="38" spans="6:9">
      <c r="F38">
        <v>12</v>
      </c>
      <c r="G38">
        <v>537.85588828757182</v>
      </c>
      <c r="H38">
        <v>-52.485888287571811</v>
      </c>
      <c r="I38">
        <f t="shared" si="0"/>
        <v>52.485888287571811</v>
      </c>
    </row>
    <row r="39" spans="6:9">
      <c r="F39">
        <v>13</v>
      </c>
      <c r="G39">
        <v>539.09500899200543</v>
      </c>
      <c r="H39">
        <v>-14.645008992005387</v>
      </c>
      <c r="I39">
        <f t="shared" si="0"/>
        <v>14.645008992005387</v>
      </c>
    </row>
    <row r="40" spans="6:9">
      <c r="F40">
        <v>14</v>
      </c>
      <c r="G40">
        <v>345.10476439511245</v>
      </c>
      <c r="H40">
        <v>-24.944764395112429</v>
      </c>
      <c r="I40">
        <f t="shared" si="0"/>
        <v>24.944764395112429</v>
      </c>
    </row>
    <row r="41" spans="6:9">
      <c r="F41">
        <v>15</v>
      </c>
      <c r="G41">
        <v>429.8398166059132</v>
      </c>
      <c r="H41">
        <v>-108.23981660591318</v>
      </c>
      <c r="I41">
        <f t="shared" si="0"/>
        <v>108.23981660591318</v>
      </c>
    </row>
    <row r="42" spans="6:9" ht="16" thickBot="1">
      <c r="F42" s="9">
        <v>16</v>
      </c>
      <c r="G42" s="9">
        <v>425.96072028196164</v>
      </c>
      <c r="H42" s="9">
        <v>-1.8207202819616555</v>
      </c>
      <c r="I42">
        <f t="shared" si="0"/>
        <v>1.8207202819616555</v>
      </c>
    </row>
    <row r="43" spans="6:9">
      <c r="I43" s="12">
        <f>AVERAGE(I27:I42)</f>
        <v>49.354274386587704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East Carolina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Kros, John</cp:lastModifiedBy>
  <dcterms:created xsi:type="dcterms:W3CDTF">2014-09-17T18:51:56Z</dcterms:created>
  <dcterms:modified xsi:type="dcterms:W3CDTF">2026-05-05T16:34:06Z</dcterms:modified>
</cp:coreProperties>
</file>